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4_1800_1_basil_12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B13" i="1"/>
  <c r="CC13" i="1"/>
  <c r="P13" i="1" s="1"/>
  <c r="CD13" i="1"/>
  <c r="CE13" i="1"/>
  <c r="Q14" i="1"/>
  <c r="V14" i="1"/>
  <c r="X14" i="1"/>
  <c r="Y14" i="1"/>
  <c r="AH14" i="1"/>
  <c r="AJ14" i="1" s="1"/>
  <c r="BG14" i="1"/>
  <c r="BH14" i="1" s="1"/>
  <c r="BI14" i="1"/>
  <c r="BJ14" i="1"/>
  <c r="BK14" i="1"/>
  <c r="BP14" i="1"/>
  <c r="BQ14" i="1" s="1"/>
  <c r="BT14" i="1" s="1"/>
  <c r="BS14" i="1"/>
  <c r="CA14" i="1"/>
  <c r="O14" i="1" s="1"/>
  <c r="CB14" i="1"/>
  <c r="CC14" i="1"/>
  <c r="P14" i="1" s="1"/>
  <c r="CD14" i="1"/>
  <c r="CE14" i="1"/>
  <c r="Q15" i="1"/>
  <c r="V15" i="1"/>
  <c r="AC15" i="1" s="1"/>
  <c r="X15" i="1"/>
  <c r="Y15" i="1"/>
  <c r="AH15" i="1"/>
  <c r="AJ15" i="1" s="1"/>
  <c r="BG15" i="1"/>
  <c r="E15" i="1" s="1"/>
  <c r="BI15" i="1"/>
  <c r="BJ15" i="1"/>
  <c r="BK15" i="1"/>
  <c r="BP15" i="1"/>
  <c r="BQ15" i="1" s="1"/>
  <c r="BT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T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BH18" i="1" s="1"/>
  <c r="BI18" i="1"/>
  <c r="BJ18" i="1"/>
  <c r="BK18" i="1"/>
  <c r="BP18" i="1"/>
  <c r="BQ18" i="1" s="1"/>
  <c r="BT18" i="1" s="1"/>
  <c r="BS18" i="1"/>
  <c r="CA18" i="1"/>
  <c r="O18" i="1" s="1"/>
  <c r="CC18" i="1"/>
  <c r="P18" i="1" s="1"/>
  <c r="CD18" i="1"/>
  <c r="CE18" i="1"/>
  <c r="Q19" i="1"/>
  <c r="AC19" i="1" s="1"/>
  <c r="V19" i="1"/>
  <c r="X19" i="1"/>
  <c r="Y19" i="1"/>
  <c r="AH19" i="1"/>
  <c r="AJ19" i="1" s="1"/>
  <c r="BG19" i="1"/>
  <c r="E19" i="1" s="1"/>
  <c r="BI19" i="1"/>
  <c r="BJ19" i="1"/>
  <c r="BK19" i="1"/>
  <c r="BP19" i="1"/>
  <c r="BQ19" i="1" s="1"/>
  <c r="BT19" i="1" s="1"/>
  <c r="BS19" i="1"/>
  <c r="CA19" i="1"/>
  <c r="O19" i="1" s="1"/>
  <c r="CB19" i="1"/>
  <c r="CC19" i="1"/>
  <c r="P19" i="1" s="1"/>
  <c r="CD19" i="1"/>
  <c r="CE19" i="1"/>
  <c r="Q20" i="1"/>
  <c r="V20" i="1"/>
  <c r="AC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BH22" i="1" s="1"/>
  <c r="BI22" i="1"/>
  <c r="BJ22" i="1"/>
  <c r="BK22" i="1"/>
  <c r="BP22" i="1"/>
  <c r="BQ22" i="1" s="1"/>
  <c r="BT22" i="1" s="1"/>
  <c r="BS22" i="1"/>
  <c r="CA22" i="1"/>
  <c r="O22" i="1" s="1"/>
  <c r="CC22" i="1"/>
  <c r="P22" i="1" s="1"/>
  <c r="CD22" i="1"/>
  <c r="CE22" i="1"/>
  <c r="Q23" i="1"/>
  <c r="AC23" i="1" s="1"/>
  <c r="V23" i="1"/>
  <c r="CB23" i="1" s="1"/>
  <c r="X23" i="1"/>
  <c r="Y23" i="1"/>
  <c r="AH23" i="1"/>
  <c r="AJ23" i="1" s="1"/>
  <c r="BG23" i="1"/>
  <c r="E23" i="1" s="1"/>
  <c r="BI23" i="1"/>
  <c r="BJ23" i="1"/>
  <c r="BK23" i="1"/>
  <c r="BP23" i="1"/>
  <c r="BQ23" i="1" s="1"/>
  <c r="BT23" i="1" s="1"/>
  <c r="BS23" i="1"/>
  <c r="CA23" i="1"/>
  <c r="O23" i="1" s="1"/>
  <c r="CC23" i="1"/>
  <c r="P23" i="1" s="1"/>
  <c r="CD23" i="1"/>
  <c r="CE23" i="1"/>
  <c r="Q24" i="1"/>
  <c r="V24" i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X25" i="1"/>
  <c r="Y25" i="1"/>
  <c r="AH25" i="1"/>
  <c r="AJ25" i="1" s="1"/>
  <c r="BG25" i="1"/>
  <c r="E25" i="1" s="1"/>
  <c r="BH25" i="1"/>
  <c r="AD25" i="1" s="1"/>
  <c r="BI25" i="1"/>
  <c r="BJ25" i="1"/>
  <c r="BK25" i="1"/>
  <c r="BP25" i="1"/>
  <c r="BQ25" i="1" s="1"/>
  <c r="BT25" i="1" s="1"/>
  <c r="BS25" i="1"/>
  <c r="CA25" i="1"/>
  <c r="O25" i="1" s="1"/>
  <c r="CB25" i="1"/>
  <c r="CC25" i="1"/>
  <c r="P25" i="1" s="1"/>
  <c r="CD25" i="1"/>
  <c r="CE25" i="1"/>
  <c r="BL24" i="1" l="1"/>
  <c r="AF24" i="1" s="1"/>
  <c r="BM24" i="1" s="1"/>
  <c r="BN24" i="1" s="1"/>
  <c r="BO24" i="1" s="1"/>
  <c r="BR24" i="1" s="1"/>
  <c r="F24" i="1" s="1"/>
  <c r="BU24" i="1" s="1"/>
  <c r="BL22" i="1"/>
  <c r="AF22" i="1" s="1"/>
  <c r="BM22" i="1" s="1"/>
  <c r="AE22" i="1" s="1"/>
  <c r="BH17" i="1"/>
  <c r="AD17" i="1" s="1"/>
  <c r="AC16" i="1"/>
  <c r="BT20" i="1"/>
  <c r="BT24" i="1"/>
  <c r="BL20" i="1"/>
  <c r="AF20" i="1" s="1"/>
  <c r="BM20" i="1" s="1"/>
  <c r="BN20" i="1" s="1"/>
  <c r="BO20" i="1" s="1"/>
  <c r="BR20" i="1" s="1"/>
  <c r="F20" i="1" s="1"/>
  <c r="BU20" i="1" s="1"/>
  <c r="BT17" i="1"/>
  <c r="CB15" i="1"/>
  <c r="W15" i="1" s="1"/>
  <c r="AC24" i="1"/>
  <c r="BH21" i="1"/>
  <c r="AD21" i="1" s="1"/>
  <c r="AC25" i="1"/>
  <c r="AC21" i="1"/>
  <c r="AC17" i="1"/>
  <c r="BL16" i="1"/>
  <c r="AF16" i="1" s="1"/>
  <c r="BM16" i="1" s="1"/>
  <c r="BN16" i="1" s="1"/>
  <c r="BO16" i="1" s="1"/>
  <c r="BR16" i="1" s="1"/>
  <c r="F16" i="1" s="1"/>
  <c r="BU16" i="1" s="1"/>
  <c r="BL18" i="1"/>
  <c r="AF18" i="1" s="1"/>
  <c r="BM18" i="1" s="1"/>
  <c r="BL14" i="1"/>
  <c r="AF14" i="1" s="1"/>
  <c r="BM14" i="1" s="1"/>
  <c r="CB24" i="1"/>
  <c r="AC22" i="1"/>
  <c r="CB20" i="1"/>
  <c r="AC18" i="1"/>
  <c r="AC14" i="1"/>
  <c r="BH23" i="1"/>
  <c r="AD23" i="1" s="1"/>
  <c r="E22" i="1"/>
  <c r="BH19" i="1"/>
  <c r="AD19" i="1" s="1"/>
  <c r="E18" i="1"/>
  <c r="E14" i="1"/>
  <c r="BH15" i="1"/>
  <c r="AD15" i="1" s="1"/>
  <c r="AC13" i="1"/>
  <c r="BY15" i="1"/>
  <c r="AE20" i="1"/>
  <c r="W13" i="1"/>
  <c r="BY13" i="1"/>
  <c r="W21" i="1"/>
  <c r="BY21" i="1"/>
  <c r="W17" i="1"/>
  <c r="BY17" i="1"/>
  <c r="AE24" i="1"/>
  <c r="AD24" i="1"/>
  <c r="AD20" i="1"/>
  <c r="AD16" i="1"/>
  <c r="AD18" i="1"/>
  <c r="AD14" i="1"/>
  <c r="BY25" i="1"/>
  <c r="W25" i="1"/>
  <c r="AD22" i="1"/>
  <c r="W23" i="1"/>
  <c r="BY23" i="1"/>
  <c r="BY19" i="1"/>
  <c r="W19" i="1"/>
  <c r="BL25" i="1"/>
  <c r="AF25" i="1" s="1"/>
  <c r="BM25" i="1" s="1"/>
  <c r="BL21" i="1"/>
  <c r="AF21" i="1" s="1"/>
  <c r="BM21" i="1" s="1"/>
  <c r="E20" i="1"/>
  <c r="BL17" i="1"/>
  <c r="AF17" i="1" s="1"/>
  <c r="BM17" i="1" s="1"/>
  <c r="E16" i="1"/>
  <c r="E24" i="1"/>
  <c r="BH13" i="1"/>
  <c r="BN22" i="1" l="1"/>
  <c r="BO22" i="1" s="1"/>
  <c r="BR22" i="1" s="1"/>
  <c r="F22" i="1" s="1"/>
  <c r="BU22" i="1" s="1"/>
  <c r="G22" i="1" s="1"/>
  <c r="BV22" i="1" s="1"/>
  <c r="AE18" i="1"/>
  <c r="AE16" i="1"/>
  <c r="G24" i="1"/>
  <c r="BN18" i="1"/>
  <c r="BO18" i="1" s="1"/>
  <c r="BR18" i="1" s="1"/>
  <c r="F18" i="1" s="1"/>
  <c r="BU18" i="1" s="1"/>
  <c r="G18" i="1" s="1"/>
  <c r="BV18" i="1" s="1"/>
  <c r="BN14" i="1"/>
  <c r="BO14" i="1" s="1"/>
  <c r="BR14" i="1" s="1"/>
  <c r="F14" i="1" s="1"/>
  <c r="BU14" i="1" s="1"/>
  <c r="G14" i="1" s="1"/>
  <c r="BW14" i="1" s="1"/>
  <c r="BL19" i="1"/>
  <c r="AF19" i="1" s="1"/>
  <c r="BM19" i="1" s="1"/>
  <c r="AE14" i="1"/>
  <c r="BL23" i="1"/>
  <c r="AF23" i="1" s="1"/>
  <c r="BM23" i="1" s="1"/>
  <c r="W22" i="1"/>
  <c r="BY22" i="1"/>
  <c r="W14" i="1"/>
  <c r="BY14" i="1"/>
  <c r="BL15" i="1"/>
  <c r="AF15" i="1" s="1"/>
  <c r="BM15" i="1" s="1"/>
  <c r="W18" i="1"/>
  <c r="BY18" i="1"/>
  <c r="BY20" i="1"/>
  <c r="W20" i="1"/>
  <c r="BN21" i="1"/>
  <c r="BO21" i="1" s="1"/>
  <c r="BR21" i="1" s="1"/>
  <c r="F21" i="1" s="1"/>
  <c r="BU21" i="1" s="1"/>
  <c r="G21" i="1" s="1"/>
  <c r="AE21" i="1"/>
  <c r="BX24" i="1"/>
  <c r="BZ24" i="1" s="1"/>
  <c r="BN25" i="1"/>
  <c r="BO25" i="1" s="1"/>
  <c r="BR25" i="1" s="1"/>
  <c r="F25" i="1" s="1"/>
  <c r="BU25" i="1" s="1"/>
  <c r="G25" i="1" s="1"/>
  <c r="AE25" i="1"/>
  <c r="AD13" i="1"/>
  <c r="BL13" i="1"/>
  <c r="AF13" i="1" s="1"/>
  <c r="BM13" i="1" s="1"/>
  <c r="BV24" i="1"/>
  <c r="BW24" i="1"/>
  <c r="G20" i="1"/>
  <c r="BY24" i="1"/>
  <c r="W24" i="1"/>
  <c r="BX16" i="1"/>
  <c r="BY16" i="1"/>
  <c r="W16" i="1"/>
  <c r="G16" i="1"/>
  <c r="BN17" i="1"/>
  <c r="BO17" i="1" s="1"/>
  <c r="BR17" i="1" s="1"/>
  <c r="F17" i="1" s="1"/>
  <c r="BU17" i="1" s="1"/>
  <c r="G17" i="1" s="1"/>
  <c r="AE17" i="1"/>
  <c r="BX20" i="1"/>
  <c r="BX22" i="1" l="1"/>
  <c r="BV14" i="1"/>
  <c r="BW18" i="1"/>
  <c r="BX18" i="1"/>
  <c r="BZ18" i="1" s="1"/>
  <c r="AE23" i="1"/>
  <c r="BN23" i="1"/>
  <c r="BO23" i="1" s="1"/>
  <c r="BR23" i="1" s="1"/>
  <c r="F23" i="1" s="1"/>
  <c r="BU23" i="1" s="1"/>
  <c r="G23" i="1" s="1"/>
  <c r="BZ22" i="1"/>
  <c r="BZ20" i="1"/>
  <c r="BN15" i="1"/>
  <c r="BO15" i="1" s="1"/>
  <c r="BR15" i="1" s="1"/>
  <c r="F15" i="1" s="1"/>
  <c r="BU15" i="1" s="1"/>
  <c r="G15" i="1" s="1"/>
  <c r="AE15" i="1"/>
  <c r="BN19" i="1"/>
  <c r="BO19" i="1" s="1"/>
  <c r="BR19" i="1" s="1"/>
  <c r="F19" i="1" s="1"/>
  <c r="AE19" i="1"/>
  <c r="BZ16" i="1"/>
  <c r="BX15" i="1"/>
  <c r="BZ15" i="1" s="1"/>
  <c r="BW22" i="1"/>
  <c r="BX14" i="1"/>
  <c r="BZ14" i="1" s="1"/>
  <c r="BV17" i="1"/>
  <c r="BW17" i="1"/>
  <c r="BX21" i="1"/>
  <c r="BZ21" i="1" s="1"/>
  <c r="BV21" i="1"/>
  <c r="BW21" i="1"/>
  <c r="BW16" i="1"/>
  <c r="BV16" i="1"/>
  <c r="BN13" i="1"/>
  <c r="BO13" i="1" s="1"/>
  <c r="BR13" i="1" s="1"/>
  <c r="F13" i="1" s="1"/>
  <c r="BU13" i="1" s="1"/>
  <c r="G13" i="1" s="1"/>
  <c r="AE13" i="1"/>
  <c r="BX25" i="1"/>
  <c r="BZ25" i="1" s="1"/>
  <c r="BV25" i="1"/>
  <c r="BW25" i="1"/>
  <c r="BX17" i="1"/>
  <c r="BZ17" i="1" s="1"/>
  <c r="BW20" i="1"/>
  <c r="BV20" i="1"/>
  <c r="BU19" i="1" l="1"/>
  <c r="G19" i="1" s="1"/>
  <c r="BX19" i="1"/>
  <c r="BZ19" i="1" s="1"/>
  <c r="BV15" i="1"/>
  <c r="BW15" i="1"/>
  <c r="BW23" i="1"/>
  <c r="BV23" i="1"/>
  <c r="BX23" i="1"/>
  <c r="BZ23" i="1" s="1"/>
  <c r="BV13" i="1"/>
  <c r="BW13" i="1"/>
  <c r="BX13" i="1"/>
  <c r="BZ13" i="1" s="1"/>
  <c r="BV19" i="1" l="1"/>
  <c r="BW19" i="1"/>
</calcChain>
</file>

<file path=xl/sharedStrings.xml><?xml version="1.0" encoding="utf-8"?>
<sst xmlns="http://schemas.openxmlformats.org/spreadsheetml/2006/main" count="193" uniqueCount="112">
  <si>
    <t>OPEN 6.3.4</t>
  </si>
  <si>
    <t>Tue Feb  4 2020 17:32:49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</si>
  <si>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</si>
  <si>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</si>
  <si>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</si>
  <si>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</si>
  <si>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</si>
  <si>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</si>
  <si>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</si>
  <si>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</si>
  <si>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</si>
  <si>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</si>
  <si>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</si>
  <si>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sino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</si>
  <si>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</si>
  <si>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</si>
  <si>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</si>
  <si>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</si>
  <si>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</si>
  <si>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</si>
  <si>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</si>
  <si>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</si>
  <si>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</si>
  <si>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</si>
  <si>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</si>
  <si>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</si>
  <si>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</si>
  <si>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</si>
  <si>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</si>
  <si>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</si>
  <si>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</si>
  <si>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</si>
  <si>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</si>
  <si>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</si>
  <si>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</si>
  <si>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</si>
  <si>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</si>
  <si>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</si>
  <si>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</si>
  <si>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</si>
  <si>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</si>
  <si>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</si>
  <si>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</si>
  <si>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</si>
  <si>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</si>
  <si>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</si>
  <si>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</si>
  <si>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</si>
  <si>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</si>
  <si>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</si>
  <si>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</si>
  <si>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</si>
  <si>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</si>
  <si>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</si>
  <si>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</si>
  <si>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</si>
  <si>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</si>
  <si>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</si>
  <si>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</si>
  <si>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</si>
  <si>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</si>
  <si>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</si>
  <si>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</si>
  <si>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</si>
  <si>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</si>
  <si>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</si>
  <si>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</si>
  <si>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</si>
  <si>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</si>
  <si>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</si>
  <si>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</si>
  <si>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</si>
  <si>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</si>
  <si>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</si>
  <si>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</si>
  <si>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</si>
  <si>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</si>
  <si>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</si>
  <si>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</si>
  <si>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</si>
  <si>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</si>
  <si>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</si>
  <si>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</si>
  <si>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</si>
  <si>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</si>
  <si>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</si>
  <si>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</si>
  <si>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</si>
  <si>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</si>
  <si>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</si>
  <si>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</si>
  <si>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</si>
  <si>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</si>
  <si>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</si>
  <si>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</si>
  <si>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</si>
  <si>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17:54:52</t>
  </si>
  <si>
    <t>18:16:48</t>
  </si>
  <si>
    <t>18:18:11</t>
  </si>
  <si>
    <t>18:19:34</t>
  </si>
  <si>
    <t>18:20:57</t>
  </si>
  <si>
    <t>18:22:20</t>
  </si>
  <si>
    <t>18:23:47</t>
  </si>
  <si>
    <t>18:25:34</t>
  </si>
  <si>
    <t>18:27:02</t>
  </si>
  <si>
    <t>18:28:34</t>
  </si>
  <si>
    <t>18:29:57</t>
  </si>
  <si>
    <t>18:31:28</t>
  </si>
  <si>
    <t>18:51:22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</si>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</sst>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1378.9999988973141</v>
      </c>
      <c r="D13" s="1">
        <v>0</v>
      </c>
      <c r="E13">
        <f t="shared" ref="E13:E25" si="0">(AN13-AO13*(1000-AP13)/(1000-AQ13))*BG13</f>
        <v>2.2187673696490582</v>
      </c>
      <c r="F13">
        <f t="shared" ref="F13:F25" si="1">IF(BR13&lt;&gt;0,1/(1/BR13-1/AJ13),0)</f>
        <v>-1.6568332489036964E-3</v>
      </c>
      <c r="G13">
        <f t="shared" ref="G13:G25" si="2">((BU13-BH13/2)*AO13-E13)/(BU13+BH13/2)</f>
        <v>2524.1103770717068</v>
      </c>
      <c r="H13" s="1">
        <v>33</v>
      </c>
      <c r="I13" s="1">
        <v>0</v>
      </c>
      <c r="J13" s="1">
        <v>294.60406494140625</v>
      </c>
      <c r="K13" s="1">
        <v>1909.982177734375</v>
      </c>
      <c r="L13" s="1">
        <v>0</v>
      </c>
      <c r="M13" s="1">
        <v>1312.0069580078125</v>
      </c>
      <c r="N13" s="1">
        <v>371.89773559570313</v>
      </c>
      <c r="O13">
        <f t="shared" ref="O13:O25" si="3">CA13/K13</f>
        <v>0.84575559480305396</v>
      </c>
      <c r="P13">
        <f t="shared" ref="P13:P25" si="4">CC13/M13</f>
        <v>1</v>
      </c>
      <c r="Q13">
        <f t="shared" ref="Q13:Q25" si="5">(M13-N13)/M13</f>
        <v>0.71654286333938133</v>
      </c>
      <c r="R13" s="1">
        <v>-1</v>
      </c>
      <c r="S13" s="1">
        <v>0.87</v>
      </c>
      <c r="T13" s="1">
        <v>0.92</v>
      </c>
      <c r="U13" s="1">
        <v>9.2679414749145508</v>
      </c>
      <c r="V13">
        <f t="shared" ref="V13:V25" si="6">(U13*T13+(100-U13)*S13)/100</f>
        <v>0.8746339707374573</v>
      </c>
      <c r="W13">
        <f t="shared" ref="W13:W25" si="7">(E13-R13)/CB13</f>
        <v>1.0514659282263181E-2</v>
      </c>
      <c r="X13">
        <f t="shared" ref="X13:X25" si="8">(M13-N13)/(M13-L13)</f>
        <v>0.71654286333938133</v>
      </c>
      <c r="Y13">
        <f t="shared" ref="Y13:Y25" si="9">(K13-M13)/(K13-L13)</f>
        <v>0.31307895261927626</v>
      </c>
      <c r="Z13">
        <f t="shared" ref="Z13:Z24" si="10">($K$25-M13)/M13</f>
        <v>0.45577137840377352</v>
      </c>
      <c r="AA13" s="1">
        <v>-6.8582504987716675E-2</v>
      </c>
      <c r="AB13" s="1">
        <v>0.5</v>
      </c>
      <c r="AC13">
        <f t="shared" ref="AC13:AC25" si="11">Q13*AB13*V13*AA13</f>
        <v>-2.1490764457524899E-2</v>
      </c>
      <c r="AD13">
        <f t="shared" ref="AD13:AD25" si="12">BH13*1000</f>
        <v>-1.2316248611132013E-2</v>
      </c>
      <c r="AE13">
        <f t="shared" ref="AE13:AE25" si="13">(BM13-BS13)</f>
        <v>0.74326370658880103</v>
      </c>
      <c r="AF13">
        <f t="shared" ref="AF13:AF25" si="14">(AL13+BL13*D13)</f>
        <v>23.581670761108398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22.540937423706055</v>
      </c>
      <c r="AL13" s="1">
        <v>23.581670761108398</v>
      </c>
      <c r="AM13" s="1">
        <v>23.016464233398438</v>
      </c>
      <c r="AN13" s="1">
        <v>400.048095703125</v>
      </c>
      <c r="AO13" s="1">
        <v>399.16082763671875</v>
      </c>
      <c r="AP13" s="1">
        <v>21.235387802124023</v>
      </c>
      <c r="AQ13" s="1">
        <v>21.230556488037109</v>
      </c>
      <c r="AR13" s="1">
        <v>79.413284301757813</v>
      </c>
      <c r="AS13" s="1">
        <v>79.395210266113281</v>
      </c>
      <c r="AT13" s="1">
        <v>499.02645874023438</v>
      </c>
      <c r="AU13" s="1">
        <v>350</v>
      </c>
      <c r="AV13" s="1">
        <v>1.0062859058380127</v>
      </c>
      <c r="AW13" s="1">
        <v>102.55368041992188</v>
      </c>
      <c r="AX13" s="1">
        <v>0.704997718334198</v>
      </c>
      <c r="AY13" s="1">
        <v>-5.7720698416233063E-2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2.4951322937011717</v>
      </c>
      <c r="BH13">
        <f t="shared" ref="BH13:BH25" si="18">(AQ13-AP13)/(1000-AQ13)*BG13</f>
        <v>-1.2316248611132014E-5</v>
      </c>
      <c r="BI13">
        <f t="shared" ref="BI13:BI25" si="19">(AL13+273.15)</f>
        <v>296.73167076110838</v>
      </c>
      <c r="BJ13">
        <f t="shared" ref="BJ13:BJ25" si="20">(AK13+273.15)</f>
        <v>295.69093742370603</v>
      </c>
      <c r="BK13">
        <f t="shared" ref="BK13:BK25" si="21">(AU13*BC13+AV13*BD13)*BE13</f>
        <v>55.99999874830246</v>
      </c>
      <c r="BL13">
        <f t="shared" ref="BL13:BL25" si="22">((BK13+0.00000010773*(BJ13^4-BI13^4))-BH13*44100)/(AH13*51.4+0.00000043092*BI13^3)</f>
        <v>0.17954612479625479</v>
      </c>
      <c r="BM13">
        <f t="shared" ref="BM13:BM25" si="23">0.61365*EXP(17.502*AF13/(240.97+AF13))</f>
        <v>2.9205354118000577</v>
      </c>
      <c r="BN13">
        <f t="shared" ref="BN13:BN25" si="24">BM13*1000/AW13</f>
        <v>28.478114094408653</v>
      </c>
      <c r="BO13">
        <f t="shared" ref="BO13:BO25" si="25">(BN13-AQ13)</f>
        <v>7.2475576063715437</v>
      </c>
      <c r="BP13">
        <f t="shared" ref="BP13:BP25" si="26">IF(D13,AL13,(AK13+AL13)/2)</f>
        <v>23.061304092407227</v>
      </c>
      <c r="BQ13">
        <f t="shared" ref="BQ13:BQ25" si="27">0.61365*EXP(17.502*BP13/(240.97+BP13))</f>
        <v>2.8302012623010326</v>
      </c>
      <c r="BR13">
        <f t="shared" ref="BR13:BR25" si="28">IF(BO13&lt;&gt;0,(1000-(BN13+AQ13)/2)/BO13*BH13,0)</f>
        <v>-1.6571287999232198E-3</v>
      </c>
      <c r="BS13">
        <f t="shared" ref="BS13:BS25" si="29">AQ13*AW13/1000</f>
        <v>2.1772717052112567</v>
      </c>
      <c r="BT13">
        <f t="shared" ref="BT13:BT25" si="30">(BQ13-BS13)</f>
        <v>0.65292955708977596</v>
      </c>
      <c r="BU13">
        <f t="shared" ref="BU13:BU25" si="31">1/(1.6/F13+1.37/AJ13)</f>
        <v>-1.0356789424844242E-3</v>
      </c>
      <c r="BV13">
        <f t="shared" ref="BV13:BV25" si="32">G13*AW13*0.001</f>
        <v>258.85680895482034</v>
      </c>
      <c r="BW13">
        <f t="shared" ref="BW13:BW25" si="33">G13/AO13</f>
        <v>6.3235422975145523</v>
      </c>
      <c r="BX13">
        <f t="shared" ref="BX13:BX25" si="34">(1-BH13*AW13/BM13/F13)*100</f>
        <v>73.897120417455909</v>
      </c>
      <c r="BY13">
        <f t="shared" ref="BY13:BY25" si="35">(AO13-E13/(AJ13/1.35))</f>
        <v>398.83839207526671</v>
      </c>
      <c r="BZ13">
        <f t="shared" ref="BZ13:BZ25" si="36">E13*BX13/100/BY13</f>
        <v>4.1109512712692057E-3</v>
      </c>
      <c r="CA13">
        <f t="shared" ref="CA13:CA25" si="37">(K13-J13)</f>
        <v>1615.3781127929688</v>
      </c>
      <c r="CB13">
        <f t="shared" ref="CB13:CB25" si="38">AU13*V13</f>
        <v>306.12188975811006</v>
      </c>
      <c r="CC13">
        <f t="shared" ref="CC13:CC25" si="39">(M13-L13)</f>
        <v>1312.0069580078125</v>
      </c>
      <c r="CD13">
        <f t="shared" ref="CD13:CD25" si="40">(M13-N13)/(M13-J13)</f>
        <v>0.92402845403620071</v>
      </c>
      <c r="CE13">
        <f t="shared" ref="CE13:CE25" si="41">(K13-M13)/(K13-J13)</f>
        <v>0.37017662613533298</v>
      </c>
    </row>
    <row r="14" spans="1:83" x14ac:dyDescent="0.25">
      <c r="A14" s="1">
        <v>2</v>
      </c>
      <c r="B14" s="1" t="s">
        <v>97</v>
      </c>
      <c r="C14" s="1">
        <v>2695.499998931773</v>
      </c>
      <c r="D14" s="1">
        <v>0</v>
      </c>
      <c r="E14">
        <f t="shared" si="0"/>
        <v>8.7661791176713368</v>
      </c>
      <c r="F14">
        <f t="shared" si="1"/>
        <v>5.2020569995838102E-2</v>
      </c>
      <c r="G14">
        <f t="shared" si="2"/>
        <v>120.56236791583578</v>
      </c>
      <c r="H14" s="1">
        <v>34</v>
      </c>
      <c r="I14" s="1">
        <v>0</v>
      </c>
      <c r="J14" s="1">
        <v>294.60406494140625</v>
      </c>
      <c r="K14" s="1">
        <v>1909.982177734375</v>
      </c>
      <c r="L14" s="1">
        <v>0</v>
      </c>
      <c r="M14" s="1">
        <v>534.9547119140625</v>
      </c>
      <c r="N14" s="1">
        <v>438.6331787109375</v>
      </c>
      <c r="O14">
        <f t="shared" si="3"/>
        <v>0.84575559480305396</v>
      </c>
      <c r="P14">
        <f t="shared" si="4"/>
        <v>1</v>
      </c>
      <c r="Q14">
        <f t="shared" si="5"/>
        <v>0.18005549078815949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8.5854907241337802E-3</v>
      </c>
      <c r="X14">
        <f t="shared" si="8"/>
        <v>0.18005549078815949</v>
      </c>
      <c r="Y14">
        <f t="shared" si="9"/>
        <v>0.71991638552950954</v>
      </c>
      <c r="Z14">
        <f t="shared" si="10"/>
        <v>2.5703623787151595</v>
      </c>
      <c r="AA14" s="1">
        <v>1300.1025390625</v>
      </c>
      <c r="AB14" s="1">
        <v>0.5</v>
      </c>
      <c r="AC14">
        <f t="shared" si="11"/>
        <v>102.41656131550539</v>
      </c>
      <c r="AD14">
        <f t="shared" si="12"/>
        <v>0.58571019394150059</v>
      </c>
      <c r="AE14">
        <f t="shared" si="13"/>
        <v>1.1308475026827609</v>
      </c>
      <c r="AF14">
        <f t="shared" si="14"/>
        <v>25.645515441894531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22.639961242675781</v>
      </c>
      <c r="AL14" s="1">
        <v>25.645515441894531</v>
      </c>
      <c r="AM14" s="1">
        <v>23.010011672973633</v>
      </c>
      <c r="AN14" s="1">
        <v>399.75360107421875</v>
      </c>
      <c r="AO14" s="1">
        <v>396.15365600585938</v>
      </c>
      <c r="AP14" s="1">
        <v>20.949165344238281</v>
      </c>
      <c r="AQ14" s="1">
        <v>21.178529739379883</v>
      </c>
      <c r="AR14" s="1">
        <v>77.921401977539063</v>
      </c>
      <c r="AS14" s="1">
        <v>78.7745361328125</v>
      </c>
      <c r="AT14" s="1">
        <v>499.908203125</v>
      </c>
      <c r="AU14" s="1">
        <v>1300</v>
      </c>
      <c r="AV14" s="1">
        <v>1.1500740051269531</v>
      </c>
      <c r="AW14" s="1">
        <v>102.61701202392578</v>
      </c>
      <c r="AX14" s="1">
        <v>0.86237531900405884</v>
      </c>
      <c r="AY14" s="1">
        <v>-5.5445898324251175E-2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2.4995410156249998</v>
      </c>
      <c r="BH14">
        <f t="shared" si="18"/>
        <v>5.8571019394150058E-4</v>
      </c>
      <c r="BI14">
        <f t="shared" si="19"/>
        <v>298.79551544189451</v>
      </c>
      <c r="BJ14">
        <f t="shared" si="20"/>
        <v>295.78996124267576</v>
      </c>
      <c r="BK14">
        <f t="shared" si="21"/>
        <v>207.99999535083771</v>
      </c>
      <c r="BL14">
        <f t="shared" si="22"/>
        <v>0.59198260836741323</v>
      </c>
      <c r="BM14">
        <f t="shared" si="23"/>
        <v>3.3041249435977762</v>
      </c>
      <c r="BN14">
        <f t="shared" si="24"/>
        <v>32.198607993257482</v>
      </c>
      <c r="BO14">
        <f t="shared" si="25"/>
        <v>11.0200782538776</v>
      </c>
      <c r="BP14">
        <f t="shared" si="26"/>
        <v>24.142738342285156</v>
      </c>
      <c r="BQ14">
        <f t="shared" si="27"/>
        <v>3.0207507063735788</v>
      </c>
      <c r="BR14">
        <f t="shared" si="28"/>
        <v>5.1730887382237627E-2</v>
      </c>
      <c r="BS14">
        <f t="shared" si="29"/>
        <v>2.1732774409150153</v>
      </c>
      <c r="BT14">
        <f t="shared" si="30"/>
        <v>0.8474732654585635</v>
      </c>
      <c r="BU14">
        <f t="shared" si="31"/>
        <v>3.2357706590675356E-2</v>
      </c>
      <c r="BV14">
        <f t="shared" si="32"/>
        <v>12.371749958052284</v>
      </c>
      <c r="BW14">
        <f t="shared" si="33"/>
        <v>0.30433233693052825</v>
      </c>
      <c r="BX14">
        <f t="shared" si="34"/>
        <v>65.03201722912128</v>
      </c>
      <c r="BY14">
        <f t="shared" si="35"/>
        <v>394.87973791770833</v>
      </c>
      <c r="BZ14">
        <f t="shared" si="36"/>
        <v>1.4436859040176149E-2</v>
      </c>
      <c r="CA14">
        <f t="shared" si="37"/>
        <v>1615.3781127929688</v>
      </c>
      <c r="CB14">
        <f t="shared" si="38"/>
        <v>1137.5213638305665</v>
      </c>
      <c r="CC14">
        <f t="shared" si="39"/>
        <v>534.9547119140625</v>
      </c>
      <c r="CD14">
        <f t="shared" si="40"/>
        <v>0.40075420813859147</v>
      </c>
      <c r="CE14">
        <f t="shared" si="41"/>
        <v>0.8512109053173359</v>
      </c>
    </row>
    <row r="15" spans="1:83" x14ac:dyDescent="0.25">
      <c r="A15" s="1">
        <v>3</v>
      </c>
      <c r="B15" s="1" t="s">
        <v>98</v>
      </c>
      <c r="C15" s="1">
        <v>2778.499998931773</v>
      </c>
      <c r="D15" s="1">
        <v>0</v>
      </c>
      <c r="E15">
        <f t="shared" si="0"/>
        <v>8.4715743127989658</v>
      </c>
      <c r="F15">
        <f t="shared" si="1"/>
        <v>5.6492389810175875E-2</v>
      </c>
      <c r="G15">
        <f t="shared" si="2"/>
        <v>150.8205248111027</v>
      </c>
      <c r="H15" s="1">
        <v>35</v>
      </c>
      <c r="I15" s="1">
        <v>0</v>
      </c>
      <c r="J15" s="1">
        <v>294.60406494140625</v>
      </c>
      <c r="K15" s="1">
        <v>1909.982177734375</v>
      </c>
      <c r="L15" s="1">
        <v>0</v>
      </c>
      <c r="M15" s="1">
        <v>558.084716796875</v>
      </c>
      <c r="N15" s="1">
        <v>438.04824829101563</v>
      </c>
      <c r="O15">
        <f t="shared" si="3"/>
        <v>0.84575559480305396</v>
      </c>
      <c r="P15">
        <f t="shared" si="4"/>
        <v>1</v>
      </c>
      <c r="Q15">
        <f t="shared" si="5"/>
        <v>0.2150864642823552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6"/>
        <v>0.87488136482238754</v>
      </c>
      <c r="W15">
        <f t="shared" si="7"/>
        <v>9.8419310877567549E-3</v>
      </c>
      <c r="X15">
        <f t="shared" si="8"/>
        <v>0.2150864642823552</v>
      </c>
      <c r="Y15">
        <f t="shared" si="9"/>
        <v>0.70780632232973173</v>
      </c>
      <c r="Z15">
        <f t="shared" si="10"/>
        <v>2.4223875340946623</v>
      </c>
      <c r="AA15" s="1">
        <v>1098.5714111328125</v>
      </c>
      <c r="AB15" s="1">
        <v>0.5</v>
      </c>
      <c r="AC15">
        <f t="shared" si="11"/>
        <v>103.3619142297599</v>
      </c>
      <c r="AD15">
        <f t="shared" si="12"/>
        <v>0.57937874894720209</v>
      </c>
      <c r="AE15">
        <f t="shared" si="13"/>
        <v>1.031117923350056</v>
      </c>
      <c r="AF15">
        <f t="shared" si="14"/>
        <v>25.140954971313477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22.630039215087891</v>
      </c>
      <c r="AL15" s="1">
        <v>25.140954971313477</v>
      </c>
      <c r="AM15" s="1">
        <v>23.009817123413086</v>
      </c>
      <c r="AN15" s="1">
        <v>400.00048828125</v>
      </c>
      <c r="AO15" s="1">
        <v>396.51931762695313</v>
      </c>
      <c r="AP15" s="1">
        <v>20.970991134643555</v>
      </c>
      <c r="AQ15" s="1">
        <v>21.197872161865234</v>
      </c>
      <c r="AR15" s="1">
        <v>78.053749084472656</v>
      </c>
      <c r="AS15" s="1">
        <v>78.898193359375</v>
      </c>
      <c r="AT15" s="1">
        <v>499.90707397460938</v>
      </c>
      <c r="AU15" s="1">
        <v>1100</v>
      </c>
      <c r="AV15" s="1">
        <v>1.0908726453781128</v>
      </c>
      <c r="AW15" s="1">
        <v>102.62250518798828</v>
      </c>
      <c r="AX15" s="1">
        <v>0.85851180553436279</v>
      </c>
      <c r="AY15" s="1">
        <v>-5.5807340890169144E-2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2.4995353698730467</v>
      </c>
      <c r="BH15">
        <f t="shared" si="18"/>
        <v>5.7937874894720208E-4</v>
      </c>
      <c r="BI15">
        <f t="shared" si="19"/>
        <v>298.29095497131345</v>
      </c>
      <c r="BJ15">
        <f t="shared" si="20"/>
        <v>295.78003921508787</v>
      </c>
      <c r="BK15">
        <f t="shared" si="21"/>
        <v>175.99999606609344</v>
      </c>
      <c r="BL15">
        <f t="shared" si="22"/>
        <v>0.48801215940967912</v>
      </c>
      <c r="BM15">
        <f t="shared" si="23"/>
        <v>3.2064966692553836</v>
      </c>
      <c r="BN15">
        <f t="shared" si="24"/>
        <v>31.245550509428572</v>
      </c>
      <c r="BO15">
        <f t="shared" si="25"/>
        <v>10.047678347563338</v>
      </c>
      <c r="BP15">
        <f t="shared" si="26"/>
        <v>23.885497093200684</v>
      </c>
      <c r="BQ15">
        <f t="shared" si="27"/>
        <v>2.9744363341493534</v>
      </c>
      <c r="BR15">
        <f t="shared" si="28"/>
        <v>5.6150926325694045E-2</v>
      </c>
      <c r="BS15">
        <f t="shared" si="29"/>
        <v>2.1753787459053275</v>
      </c>
      <c r="BT15">
        <f t="shared" si="30"/>
        <v>0.79905758824402584</v>
      </c>
      <c r="BU15">
        <f t="shared" si="31"/>
        <v>3.512484839861444E-2</v>
      </c>
      <c r="BV15">
        <f t="shared" si="32"/>
        <v>15.477580089882503</v>
      </c>
      <c r="BW15">
        <f t="shared" si="33"/>
        <v>0.38036110248982929</v>
      </c>
      <c r="BX15">
        <f t="shared" si="34"/>
        <v>67.17653436970123</v>
      </c>
      <c r="BY15">
        <f t="shared" si="35"/>
        <v>395.28821207830708</v>
      </c>
      <c r="BZ15">
        <f t="shared" si="36"/>
        <v>1.4396862481608234E-2</v>
      </c>
      <c r="CA15">
        <f t="shared" si="37"/>
        <v>1615.3781127929688</v>
      </c>
      <c r="CB15">
        <f t="shared" si="38"/>
        <v>962.36950130462628</v>
      </c>
      <c r="CC15">
        <f t="shared" si="39"/>
        <v>558.084716796875</v>
      </c>
      <c r="CD15">
        <f t="shared" si="40"/>
        <v>0.45557982212562953</v>
      </c>
      <c r="CE15">
        <f t="shared" si="41"/>
        <v>0.8368922732276507</v>
      </c>
    </row>
    <row r="16" spans="1:83" x14ac:dyDescent="0.25">
      <c r="A16" s="1">
        <v>4</v>
      </c>
      <c r="B16" s="1" t="s">
        <v>99</v>
      </c>
      <c r="C16" s="1">
        <v>2861.499998931773</v>
      </c>
      <c r="D16" s="1">
        <v>0</v>
      </c>
      <c r="E16">
        <f t="shared" si="0"/>
        <v>8.7869518702925191</v>
      </c>
      <c r="F16">
        <f t="shared" si="1"/>
        <v>5.5177250373464083E-2</v>
      </c>
      <c r="G16">
        <f t="shared" si="2"/>
        <v>136.01990309061782</v>
      </c>
      <c r="H16" s="1">
        <v>36</v>
      </c>
      <c r="I16" s="1">
        <v>0</v>
      </c>
      <c r="J16" s="1">
        <v>294.60406494140625</v>
      </c>
      <c r="K16" s="1">
        <v>1909.982177734375</v>
      </c>
      <c r="L16" s="1">
        <v>0</v>
      </c>
      <c r="M16" s="1">
        <v>603.73675537109375</v>
      </c>
      <c r="N16" s="1">
        <v>444.24334716796875</v>
      </c>
      <c r="O16">
        <f t="shared" si="3"/>
        <v>0.84575559480305396</v>
      </c>
      <c r="P16">
        <f t="shared" si="4"/>
        <v>1</v>
      </c>
      <c r="Q16">
        <f t="shared" si="5"/>
        <v>0.26417707185160616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1.2429657098221391E-2</v>
      </c>
      <c r="X16">
        <f t="shared" si="8"/>
        <v>0.26417707185160616</v>
      </c>
      <c r="Y16">
        <f t="shared" si="9"/>
        <v>0.68390450842465578</v>
      </c>
      <c r="Z16">
        <f t="shared" si="10"/>
        <v>2.1636009581036397</v>
      </c>
      <c r="AA16" s="1">
        <v>901.5784912109375</v>
      </c>
      <c r="AB16" s="1">
        <v>0.5</v>
      </c>
      <c r="AC16">
        <f t="shared" si="11"/>
        <v>104.1872233847823</v>
      </c>
      <c r="AD16">
        <f t="shared" si="12"/>
        <v>0.52436489160738475</v>
      </c>
      <c r="AE16">
        <f t="shared" si="13"/>
        <v>0.95574961603242103</v>
      </c>
      <c r="AF16">
        <f t="shared" si="14"/>
        <v>24.73109245300293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22.599014282226563</v>
      </c>
      <c r="AL16" s="1">
        <v>24.73109245300293</v>
      </c>
      <c r="AM16" s="1">
        <v>23.014272689819336</v>
      </c>
      <c r="AN16" s="1">
        <v>399.78076171875</v>
      </c>
      <c r="AO16" s="1">
        <v>396.18173217773438</v>
      </c>
      <c r="AP16" s="1">
        <v>20.971210479736328</v>
      </c>
      <c r="AQ16" s="1">
        <v>21.176580429077148</v>
      </c>
      <c r="AR16" s="1">
        <v>78.205780029296875</v>
      </c>
      <c r="AS16" s="1">
        <v>78.971649169921875</v>
      </c>
      <c r="AT16" s="1">
        <v>499.84005737304688</v>
      </c>
      <c r="AU16" s="1">
        <v>900</v>
      </c>
      <c r="AV16" s="1">
        <v>1.3543969392776489</v>
      </c>
      <c r="AW16" s="1">
        <v>102.62785339355469</v>
      </c>
      <c r="AX16" s="1">
        <v>0.83008164167404175</v>
      </c>
      <c r="AY16" s="1">
        <v>-5.5902805179357529E-2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2.4992002868652339</v>
      </c>
      <c r="BH16">
        <f t="shared" si="18"/>
        <v>5.2436489160738475E-4</v>
      </c>
      <c r="BI16">
        <f t="shared" si="19"/>
        <v>297.88109245300291</v>
      </c>
      <c r="BJ16">
        <f t="shared" si="20"/>
        <v>295.74901428222654</v>
      </c>
      <c r="BK16">
        <f t="shared" si="21"/>
        <v>143.99999678134918</v>
      </c>
      <c r="BL16">
        <f t="shared" si="22"/>
        <v>0.38719169286945543</v>
      </c>
      <c r="BM16">
        <f t="shared" si="23"/>
        <v>3.1290566076845701</v>
      </c>
      <c r="BN16">
        <f t="shared" si="24"/>
        <v>30.489350641344348</v>
      </c>
      <c r="BO16">
        <f t="shared" si="25"/>
        <v>9.3127702122671998</v>
      </c>
      <c r="BP16">
        <f t="shared" si="26"/>
        <v>23.665053367614746</v>
      </c>
      <c r="BQ16">
        <f t="shared" si="27"/>
        <v>2.9352423382928534</v>
      </c>
      <c r="BR16">
        <f t="shared" si="28"/>
        <v>5.4851454485770827E-2</v>
      </c>
      <c r="BS16">
        <f t="shared" si="29"/>
        <v>2.173306991652149</v>
      </c>
      <c r="BT16">
        <f t="shared" si="30"/>
        <v>0.76193534664070439</v>
      </c>
      <c r="BU16">
        <f t="shared" si="31"/>
        <v>3.4311281666530795E-2</v>
      </c>
      <c r="BV16">
        <f t="shared" si="32"/>
        <v>13.959430672989441</v>
      </c>
      <c r="BW16">
        <f t="shared" si="33"/>
        <v>0.34332704424038613</v>
      </c>
      <c r="BX16">
        <f t="shared" si="34"/>
        <v>68.830820026611931</v>
      </c>
      <c r="BY16">
        <f t="shared" si="35"/>
        <v>394.90479535303348</v>
      </c>
      <c r="BZ16">
        <f t="shared" si="36"/>
        <v>1.5315415509855233E-2</v>
      </c>
      <c r="CA16">
        <f t="shared" si="37"/>
        <v>1615.3781127929688</v>
      </c>
      <c r="CB16">
        <f t="shared" si="38"/>
        <v>787.38711719512946</v>
      </c>
      <c r="CC16">
        <f t="shared" si="39"/>
        <v>603.73675537109375</v>
      </c>
      <c r="CD16">
        <f t="shared" si="40"/>
        <v>0.51593834343897027</v>
      </c>
      <c r="CE16">
        <f t="shared" si="41"/>
        <v>0.80863137368179339</v>
      </c>
    </row>
    <row r="17" spans="1:83" x14ac:dyDescent="0.25">
      <c r="A17" s="1">
        <v>5</v>
      </c>
      <c r="B17" s="1" t="s">
        <v>100</v>
      </c>
      <c r="C17" s="1">
        <v>2944.499998931773</v>
      </c>
      <c r="D17" s="1">
        <v>0</v>
      </c>
      <c r="E17">
        <f t="shared" si="0"/>
        <v>8.856437654002562</v>
      </c>
      <c r="F17">
        <f t="shared" si="1"/>
        <v>5.4895721315026264E-2</v>
      </c>
      <c r="G17">
        <f t="shared" si="2"/>
        <v>133.17147833203938</v>
      </c>
      <c r="H17" s="1">
        <v>37</v>
      </c>
      <c r="I17" s="1">
        <v>0</v>
      </c>
      <c r="J17" s="1">
        <v>294.60406494140625</v>
      </c>
      <c r="K17" s="1">
        <v>1909.982177734375</v>
      </c>
      <c r="L17" s="1">
        <v>0</v>
      </c>
      <c r="M17" s="1">
        <v>691.07012939453125</v>
      </c>
      <c r="N17" s="1">
        <v>465.67431640625</v>
      </c>
      <c r="O17">
        <f t="shared" si="3"/>
        <v>0.84575559480305396</v>
      </c>
      <c r="P17">
        <f t="shared" si="4"/>
        <v>1</v>
      </c>
      <c r="Q17">
        <f t="shared" si="5"/>
        <v>0.32615476114668385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6"/>
        <v>0.87489238882064824</v>
      </c>
      <c r="W17">
        <f t="shared" si="7"/>
        <v>1.6094122431427584E-2</v>
      </c>
      <c r="X17">
        <f t="shared" si="8"/>
        <v>0.32615476114668385</v>
      </c>
      <c r="Y17">
        <f t="shared" si="9"/>
        <v>0.63817980217266734</v>
      </c>
      <c r="Z17">
        <f t="shared" si="10"/>
        <v>1.7638036958821701</v>
      </c>
      <c r="AA17" s="1">
        <v>698.61767578125</v>
      </c>
      <c r="AB17" s="1">
        <v>0.5</v>
      </c>
      <c r="AC17">
        <f t="shared" si="11"/>
        <v>99.675388008925381</v>
      </c>
      <c r="AD17">
        <f t="shared" si="12"/>
        <v>0.47555468961151998</v>
      </c>
      <c r="AE17">
        <f t="shared" si="13"/>
        <v>0.87168580095262893</v>
      </c>
      <c r="AF17">
        <f t="shared" si="14"/>
        <v>24.259387969970703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22.564933776855469</v>
      </c>
      <c r="AL17" s="1">
        <v>24.259387969970703</v>
      </c>
      <c r="AM17" s="1">
        <v>23.018516540527344</v>
      </c>
      <c r="AN17" s="1">
        <v>399.91574096679688</v>
      </c>
      <c r="AO17" s="1">
        <v>396.2967529296875</v>
      </c>
      <c r="AP17" s="1">
        <v>20.958646774291992</v>
      </c>
      <c r="AQ17" s="1">
        <v>21.144899368286133</v>
      </c>
      <c r="AR17" s="1">
        <v>78.328704833984375</v>
      </c>
      <c r="AS17" s="1">
        <v>79.024787902832031</v>
      </c>
      <c r="AT17" s="1">
        <v>499.85787963867188</v>
      </c>
      <c r="AU17" s="1">
        <v>700</v>
      </c>
      <c r="AV17" s="1">
        <v>1.3995430469512939</v>
      </c>
      <c r="AW17" s="1">
        <v>102.63816833496094</v>
      </c>
      <c r="AX17" s="1">
        <v>0.86445814371109009</v>
      </c>
      <c r="AY17" s="1">
        <v>-5.5714741349220276E-2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2.4992893981933593</v>
      </c>
      <c r="BH17">
        <f t="shared" si="18"/>
        <v>4.7555468961151995E-4</v>
      </c>
      <c r="BI17">
        <f t="shared" si="19"/>
        <v>297.40938796997068</v>
      </c>
      <c r="BJ17">
        <f t="shared" si="20"/>
        <v>295.71493377685545</v>
      </c>
      <c r="BK17">
        <f t="shared" si="21"/>
        <v>111.99999749660492</v>
      </c>
      <c r="BL17">
        <f t="shared" si="22"/>
        <v>0.28783860000897599</v>
      </c>
      <c r="BM17">
        <f t="shared" si="23"/>
        <v>3.04195954174059</v>
      </c>
      <c r="BN17">
        <f t="shared" si="24"/>
        <v>29.637702923664005</v>
      </c>
      <c r="BO17">
        <f t="shared" si="25"/>
        <v>8.492803555377872</v>
      </c>
      <c r="BP17">
        <f t="shared" si="26"/>
        <v>23.412160873413086</v>
      </c>
      <c r="BQ17">
        <f t="shared" si="27"/>
        <v>2.890835996966636</v>
      </c>
      <c r="BR17">
        <f t="shared" si="28"/>
        <v>5.4573231825517182E-2</v>
      </c>
      <c r="BS17">
        <f t="shared" si="29"/>
        <v>2.1702737407879611</v>
      </c>
      <c r="BT17">
        <f t="shared" si="30"/>
        <v>0.72056225617867486</v>
      </c>
      <c r="BU17">
        <f t="shared" si="31"/>
        <v>3.413709769206362E-2</v>
      </c>
      <c r="BV17">
        <f t="shared" si="32"/>
        <v>13.668476610459463</v>
      </c>
      <c r="BW17">
        <f t="shared" si="33"/>
        <v>0.33603979176601323</v>
      </c>
      <c r="BX17">
        <f t="shared" si="34"/>
        <v>70.770766123891903</v>
      </c>
      <c r="BY17">
        <f t="shared" si="35"/>
        <v>395.00971829663143</v>
      </c>
      <c r="BZ17">
        <f t="shared" si="36"/>
        <v>1.5867378671214589E-2</v>
      </c>
      <c r="CA17">
        <f t="shared" si="37"/>
        <v>1615.3781127929688</v>
      </c>
      <c r="CB17">
        <f t="shared" si="38"/>
        <v>612.4246721744538</v>
      </c>
      <c r="CC17">
        <f t="shared" si="39"/>
        <v>691.07012939453125</v>
      </c>
      <c r="CD17">
        <f t="shared" si="40"/>
        <v>0.56851224656311095</v>
      </c>
      <c r="CE17">
        <f t="shared" si="41"/>
        <v>0.75456763880028055</v>
      </c>
    </row>
    <row r="18" spans="1:83" x14ac:dyDescent="0.25">
      <c r="A18" s="1">
        <v>6</v>
      </c>
      <c r="B18" s="1" t="s">
        <v>101</v>
      </c>
      <c r="C18" s="1">
        <v>3027.499998931773</v>
      </c>
      <c r="D18" s="1">
        <v>0</v>
      </c>
      <c r="E18">
        <f t="shared" si="0"/>
        <v>9.4461895590154956</v>
      </c>
      <c r="F18">
        <f t="shared" si="1"/>
        <v>5.6720879911507489E-2</v>
      </c>
      <c r="G18">
        <f t="shared" si="2"/>
        <v>124.98220628185506</v>
      </c>
      <c r="H18" s="1">
        <v>38</v>
      </c>
      <c r="I18" s="1">
        <v>0</v>
      </c>
      <c r="J18" s="1">
        <v>294.60406494140625</v>
      </c>
      <c r="K18" s="1">
        <v>1909.982177734375</v>
      </c>
      <c r="L18" s="1">
        <v>0</v>
      </c>
      <c r="M18" s="1">
        <v>806.79119873046875</v>
      </c>
      <c r="N18" s="1">
        <v>495.10687255859375</v>
      </c>
      <c r="O18">
        <f t="shared" si="3"/>
        <v>0.84575559480305396</v>
      </c>
      <c r="P18">
        <f t="shared" si="4"/>
        <v>1</v>
      </c>
      <c r="Q18">
        <f t="shared" si="5"/>
        <v>0.38632588786581684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2.1710844399311501E-2</v>
      </c>
      <c r="X18">
        <f t="shared" si="8"/>
        <v>0.38632588786581684</v>
      </c>
      <c r="Y18">
        <f t="shared" si="9"/>
        <v>0.57759228953252006</v>
      </c>
      <c r="Z18">
        <f t="shared" si="10"/>
        <v>1.3673810283749244</v>
      </c>
      <c r="AA18" s="1">
        <v>551.09149169921875</v>
      </c>
      <c r="AB18" s="1">
        <v>0.5</v>
      </c>
      <c r="AC18">
        <f t="shared" si="11"/>
        <v>93.12494297674867</v>
      </c>
      <c r="AD18">
        <f t="shared" si="12"/>
        <v>0.44590469784162656</v>
      </c>
      <c r="AE18">
        <f t="shared" si="13"/>
        <v>0.79157041873847156</v>
      </c>
      <c r="AF18">
        <f t="shared" si="14"/>
        <v>23.792495727539063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22.509895324707031</v>
      </c>
      <c r="AL18" s="1">
        <v>23.792495727539063</v>
      </c>
      <c r="AM18" s="1">
        <v>23.013629913330078</v>
      </c>
      <c r="AN18" s="1">
        <v>399.98135375976563</v>
      </c>
      <c r="AO18" s="1">
        <v>396.13076782226563</v>
      </c>
      <c r="AP18" s="1">
        <v>20.930500030517578</v>
      </c>
      <c r="AQ18" s="1">
        <v>21.10516357421875</v>
      </c>
      <c r="AR18" s="1">
        <v>78.48834228515625</v>
      </c>
      <c r="AS18" s="1">
        <v>79.143325805664063</v>
      </c>
      <c r="AT18" s="1">
        <v>499.81100463867188</v>
      </c>
      <c r="AU18" s="1">
        <v>550</v>
      </c>
      <c r="AV18" s="1">
        <v>1.2839609384536743</v>
      </c>
      <c r="AW18" s="1">
        <v>102.64195251464844</v>
      </c>
      <c r="AX18" s="1">
        <v>0.77628827095031738</v>
      </c>
      <c r="AY18" s="1">
        <v>-5.7172812521457672E-2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2.4990550231933595</v>
      </c>
      <c r="BH18">
        <f t="shared" si="18"/>
        <v>4.4590469784162656E-4</v>
      </c>
      <c r="BI18">
        <f t="shared" si="19"/>
        <v>296.94249572753904</v>
      </c>
      <c r="BJ18">
        <f t="shared" si="20"/>
        <v>295.65989532470701</v>
      </c>
      <c r="BK18">
        <f t="shared" si="21"/>
        <v>87.999998033046722</v>
      </c>
      <c r="BL18">
        <f t="shared" si="22"/>
        <v>0.2158068794270365</v>
      </c>
      <c r="BM18">
        <f t="shared" si="23"/>
        <v>2.9578456161373206</v>
      </c>
      <c r="BN18">
        <f t="shared" si="24"/>
        <v>28.817121495376803</v>
      </c>
      <c r="BO18">
        <f t="shared" si="25"/>
        <v>7.7119579211580529</v>
      </c>
      <c r="BP18">
        <f t="shared" si="26"/>
        <v>23.151195526123047</v>
      </c>
      <c r="BQ18">
        <f t="shared" si="27"/>
        <v>2.8456292271455781</v>
      </c>
      <c r="BR18">
        <f t="shared" si="28"/>
        <v>5.6376657078100169E-2</v>
      </c>
      <c r="BS18">
        <f t="shared" si="29"/>
        <v>2.166275197398849</v>
      </c>
      <c r="BT18">
        <f t="shared" si="30"/>
        <v>0.67935402974672909</v>
      </c>
      <c r="BU18">
        <f t="shared" si="31"/>
        <v>3.5266176100366274E-2</v>
      </c>
      <c r="BV18">
        <f t="shared" si="32"/>
        <v>12.828417682358163</v>
      </c>
      <c r="BW18">
        <f t="shared" si="33"/>
        <v>0.31550744459701141</v>
      </c>
      <c r="BX18">
        <f t="shared" si="34"/>
        <v>72.719740893028288</v>
      </c>
      <c r="BY18">
        <f t="shared" si="35"/>
        <v>394.75802930280332</v>
      </c>
      <c r="BZ18">
        <f t="shared" si="36"/>
        <v>1.740115225448963E-2</v>
      </c>
      <c r="CA18">
        <f t="shared" si="37"/>
        <v>1615.3781127929688</v>
      </c>
      <c r="CB18">
        <f t="shared" si="38"/>
        <v>481.15077271461485</v>
      </c>
      <c r="CC18">
        <f t="shared" si="39"/>
        <v>806.79119873046875</v>
      </c>
      <c r="CD18">
        <f t="shared" si="40"/>
        <v>0.60853603226245445</v>
      </c>
      <c r="CE18">
        <f t="shared" si="41"/>
        <v>0.68293049798508332</v>
      </c>
    </row>
    <row r="19" spans="1:83" x14ac:dyDescent="0.25">
      <c r="A19" s="1">
        <v>7</v>
      </c>
      <c r="B19" s="1" t="s">
        <v>102</v>
      </c>
      <c r="C19" s="1">
        <v>3114.499998931773</v>
      </c>
      <c r="D19" s="1">
        <v>0</v>
      </c>
      <c r="E19">
        <f t="shared" si="0"/>
        <v>8.8870354924629318</v>
      </c>
      <c r="F19">
        <f t="shared" si="1"/>
        <v>5.9318801373656867E-2</v>
      </c>
      <c r="G19">
        <f t="shared" si="2"/>
        <v>152.07008427168481</v>
      </c>
      <c r="H19" s="1">
        <v>39</v>
      </c>
      <c r="I19" s="1">
        <v>0</v>
      </c>
      <c r="J19" s="1">
        <v>294.60406494140625</v>
      </c>
      <c r="K19" s="1">
        <v>1909.982177734375</v>
      </c>
      <c r="L19" s="1">
        <v>0</v>
      </c>
      <c r="M19" s="1">
        <v>981.20880126953125</v>
      </c>
      <c r="N19" s="1">
        <v>530.185546875</v>
      </c>
      <c r="O19">
        <f t="shared" si="3"/>
        <v>0.84575559480305396</v>
      </c>
      <c r="P19">
        <f t="shared" si="4"/>
        <v>1</v>
      </c>
      <c r="Q19">
        <f t="shared" si="5"/>
        <v>0.45966083244562977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2.8258088605275022E-2</v>
      </c>
      <c r="X19">
        <f t="shared" si="8"/>
        <v>0.45966083244562977</v>
      </c>
      <c r="Y19">
        <f t="shared" si="9"/>
        <v>0.48627332091996622</v>
      </c>
      <c r="Z19">
        <f t="shared" si="10"/>
        <v>0.94656038068875425</v>
      </c>
      <c r="AA19" s="1">
        <v>400.25234985351563</v>
      </c>
      <c r="AB19" s="1">
        <v>0.5</v>
      </c>
      <c r="AC19">
        <f t="shared" si="11"/>
        <v>80.464573411332083</v>
      </c>
      <c r="AD19">
        <f t="shared" si="12"/>
        <v>0.42238037333576889</v>
      </c>
      <c r="AE19">
        <f t="shared" si="13"/>
        <v>0.71751554670109696</v>
      </c>
      <c r="AF19">
        <f t="shared" si="14"/>
        <v>23.346086502075195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22.466911315917969</v>
      </c>
      <c r="AL19" s="1">
        <v>23.346086502075195</v>
      </c>
      <c r="AM19" s="1">
        <v>23.010156631469727</v>
      </c>
      <c r="AN19" s="1">
        <v>399.8531494140625</v>
      </c>
      <c r="AO19" s="1">
        <v>396.230224609375</v>
      </c>
      <c r="AP19" s="1">
        <v>20.894905090332031</v>
      </c>
      <c r="AQ19" s="1">
        <v>21.060352325439453</v>
      </c>
      <c r="AR19" s="1">
        <v>78.564857482910156</v>
      </c>
      <c r="AS19" s="1">
        <v>79.186943054199219</v>
      </c>
      <c r="AT19" s="1">
        <v>499.8389892578125</v>
      </c>
      <c r="AU19" s="1">
        <v>400</v>
      </c>
      <c r="AV19" s="1">
        <v>1.3713080883026123</v>
      </c>
      <c r="AW19" s="1">
        <v>102.64859008789063</v>
      </c>
      <c r="AX19" s="1">
        <v>0.79387706518173218</v>
      </c>
      <c r="AY19" s="1">
        <v>-5.855029821395874E-2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2.4991949462890619</v>
      </c>
      <c r="BH19">
        <f t="shared" si="18"/>
        <v>4.2238037333576891E-4</v>
      </c>
      <c r="BI19">
        <f t="shared" si="19"/>
        <v>296.49608650207517</v>
      </c>
      <c r="BJ19">
        <f t="shared" si="20"/>
        <v>295.61691131591795</v>
      </c>
      <c r="BK19">
        <f t="shared" si="21"/>
        <v>63.999998569488525</v>
      </c>
      <c r="BL19">
        <f t="shared" si="22"/>
        <v>0.14218085673643907</v>
      </c>
      <c r="BM19">
        <f t="shared" si="23"/>
        <v>2.8793310196616857</v>
      </c>
      <c r="BN19">
        <f t="shared" si="24"/>
        <v>28.05037085454677</v>
      </c>
      <c r="BO19">
        <f t="shared" si="25"/>
        <v>6.9900185291073171</v>
      </c>
      <c r="BP19">
        <f t="shared" si="26"/>
        <v>22.906498908996582</v>
      </c>
      <c r="BQ19">
        <f t="shared" si="27"/>
        <v>2.8038036849166832</v>
      </c>
      <c r="BR19">
        <f t="shared" si="28"/>
        <v>5.8942428954134644E-2</v>
      </c>
      <c r="BS19">
        <f t="shared" si="29"/>
        <v>2.1618154729605887</v>
      </c>
      <c r="BT19">
        <f t="shared" si="30"/>
        <v>0.64198821195609446</v>
      </c>
      <c r="BU19">
        <f t="shared" si="31"/>
        <v>3.6872648928666443E-2</v>
      </c>
      <c r="BV19">
        <f t="shared" si="32"/>
        <v>15.609779745035157</v>
      </c>
      <c r="BW19">
        <f t="shared" si="33"/>
        <v>0.3837922370046446</v>
      </c>
      <c r="BX19">
        <f t="shared" si="34"/>
        <v>74.615257904552948</v>
      </c>
      <c r="BY19">
        <f t="shared" si="35"/>
        <v>394.93874343931009</v>
      </c>
      <c r="BZ19">
        <f t="shared" si="36"/>
        <v>1.6790159392881563E-2</v>
      </c>
      <c r="CA19">
        <f t="shared" si="37"/>
        <v>1615.3781127929688</v>
      </c>
      <c r="CB19">
        <f t="shared" si="38"/>
        <v>349.88337783813478</v>
      </c>
      <c r="CC19">
        <f t="shared" si="39"/>
        <v>981.20880126953125</v>
      </c>
      <c r="CD19">
        <f t="shared" si="40"/>
        <v>0.65688922684475848</v>
      </c>
      <c r="CE19">
        <f t="shared" si="41"/>
        <v>0.57495726177631945</v>
      </c>
    </row>
    <row r="20" spans="1:83" x14ac:dyDescent="0.25">
      <c r="A20" s="1">
        <v>8</v>
      </c>
      <c r="B20" s="1" t="s">
        <v>103</v>
      </c>
      <c r="C20" s="1">
        <v>3221.499998931773</v>
      </c>
      <c r="D20" s="1">
        <v>0</v>
      </c>
      <c r="E20">
        <f t="shared" si="0"/>
        <v>7.1800169892485464</v>
      </c>
      <c r="F20">
        <f t="shared" si="1"/>
        <v>6.7558864544157229E-2</v>
      </c>
      <c r="G20">
        <f t="shared" si="2"/>
        <v>222.92893828376839</v>
      </c>
      <c r="H20" s="1">
        <v>40</v>
      </c>
      <c r="I20" s="1">
        <v>0</v>
      </c>
      <c r="J20" s="1">
        <v>294.60406494140625</v>
      </c>
      <c r="K20" s="1">
        <v>1909.982177734375</v>
      </c>
      <c r="L20" s="1">
        <v>0</v>
      </c>
      <c r="M20" s="1">
        <v>1148.450439453125</v>
      </c>
      <c r="N20" s="1">
        <v>533.94171142578125</v>
      </c>
      <c r="O20">
        <f t="shared" si="3"/>
        <v>0.84575559480305396</v>
      </c>
      <c r="P20">
        <f t="shared" si="4"/>
        <v>1</v>
      </c>
      <c r="Q20">
        <f t="shared" si="5"/>
        <v>0.53507640113748722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3.7418547727632971E-2</v>
      </c>
      <c r="X20">
        <f t="shared" si="8"/>
        <v>0.53507640113748722</v>
      </c>
      <c r="Y20">
        <f t="shared" si="9"/>
        <v>0.39871143676564597</v>
      </c>
      <c r="Z20">
        <f t="shared" si="10"/>
        <v>0.66309499489057633</v>
      </c>
      <c r="AA20" s="1">
        <v>250.9019775390625</v>
      </c>
      <c r="AB20" s="1">
        <v>0.5</v>
      </c>
      <c r="AC20">
        <f t="shared" si="11"/>
        <v>58.697168963422506</v>
      </c>
      <c r="AD20">
        <f t="shared" si="12"/>
        <v>0.43360797176426846</v>
      </c>
      <c r="AE20">
        <f t="shared" si="13"/>
        <v>0.64758548328967791</v>
      </c>
      <c r="AF20">
        <f t="shared" si="14"/>
        <v>22.912847518920898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22.42840576171875</v>
      </c>
      <c r="AL20" s="1">
        <v>22.912847518920898</v>
      </c>
      <c r="AM20" s="1">
        <v>23.016801834106445</v>
      </c>
      <c r="AN20" s="1">
        <v>400.17855834960938</v>
      </c>
      <c r="AO20" s="1">
        <v>397.23663330078125</v>
      </c>
      <c r="AP20" s="1">
        <v>20.846075057983398</v>
      </c>
      <c r="AQ20" s="1">
        <v>21.015932083129883</v>
      </c>
      <c r="AR20" s="1">
        <v>78.566390991210938</v>
      </c>
      <c r="AS20" s="1">
        <v>79.206565856933594</v>
      </c>
      <c r="AT20" s="1">
        <v>499.82659912109375</v>
      </c>
      <c r="AU20" s="1">
        <v>250</v>
      </c>
      <c r="AV20" s="1">
        <v>1.441801905632019</v>
      </c>
      <c r="AW20" s="1">
        <v>102.65052795410156</v>
      </c>
      <c r="AX20" s="1">
        <v>0.78789258003234863</v>
      </c>
      <c r="AY20" s="1">
        <v>-5.8653105050325394E-2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2.4991329956054686</v>
      </c>
      <c r="BH20">
        <f t="shared" si="18"/>
        <v>4.3360797176426847E-4</v>
      </c>
      <c r="BI20">
        <f t="shared" si="19"/>
        <v>296.06284751892088</v>
      </c>
      <c r="BJ20">
        <f t="shared" si="20"/>
        <v>295.57840576171873</v>
      </c>
      <c r="BK20">
        <f t="shared" si="21"/>
        <v>39.999999105930328</v>
      </c>
      <c r="BL20">
        <f t="shared" si="22"/>
        <v>6.191282341534976E-2</v>
      </c>
      <c r="BM20">
        <f t="shared" si="23"/>
        <v>2.8048820070705016</v>
      </c>
      <c r="BN20">
        <f t="shared" si="24"/>
        <v>27.324574583042153</v>
      </c>
      <c r="BO20">
        <f t="shared" si="25"/>
        <v>6.3086424999122706</v>
      </c>
      <c r="BP20">
        <f t="shared" si="26"/>
        <v>22.670626640319824</v>
      </c>
      <c r="BQ20">
        <f t="shared" si="27"/>
        <v>2.7639965662415316</v>
      </c>
      <c r="BR20">
        <f t="shared" si="28"/>
        <v>6.7071094493841521E-2</v>
      </c>
      <c r="BS20">
        <f t="shared" si="29"/>
        <v>2.1572965237808237</v>
      </c>
      <c r="BT20">
        <f t="shared" si="30"/>
        <v>0.60670004246070786</v>
      </c>
      <c r="BU20">
        <f t="shared" si="31"/>
        <v>4.196298595056884E-2</v>
      </c>
      <c r="BV20">
        <f t="shared" si="32"/>
        <v>22.88377321107615</v>
      </c>
      <c r="BW20">
        <f t="shared" si="33"/>
        <v>0.56119934466107047</v>
      </c>
      <c r="BX20">
        <f t="shared" si="34"/>
        <v>76.511163383685115</v>
      </c>
      <c r="BY20">
        <f t="shared" si="35"/>
        <v>396.19321935805254</v>
      </c>
      <c r="BZ20">
        <f t="shared" si="36"/>
        <v>1.3865745957291708E-2</v>
      </c>
      <c r="CA20">
        <f t="shared" si="37"/>
        <v>1615.3781127929688</v>
      </c>
      <c r="CB20">
        <f t="shared" si="38"/>
        <v>218.60861754417422</v>
      </c>
      <c r="CC20">
        <f t="shared" si="39"/>
        <v>1148.450439453125</v>
      </c>
      <c r="CD20">
        <f t="shared" si="40"/>
        <v>0.7196947207028398</v>
      </c>
      <c r="CE20">
        <f t="shared" si="41"/>
        <v>0.47142630709820071</v>
      </c>
    </row>
    <row r="21" spans="1:83" x14ac:dyDescent="0.25">
      <c r="A21" s="1">
        <v>9</v>
      </c>
      <c r="B21" s="1" t="s">
        <v>104</v>
      </c>
      <c r="C21" s="1">
        <v>3309.499998931773</v>
      </c>
      <c r="D21" s="1">
        <v>0</v>
      </c>
      <c r="E21">
        <f t="shared" si="0"/>
        <v>5.3060969606834751</v>
      </c>
      <c r="F21">
        <f t="shared" si="1"/>
        <v>7.3978000663282917E-2</v>
      </c>
      <c r="G21">
        <f t="shared" si="2"/>
        <v>279.04788664290714</v>
      </c>
      <c r="H21" s="1">
        <v>41</v>
      </c>
      <c r="I21" s="1">
        <v>0</v>
      </c>
      <c r="J21" s="1">
        <v>294.60406494140625</v>
      </c>
      <c r="K21" s="1">
        <v>1909.982177734375</v>
      </c>
      <c r="L21" s="1">
        <v>0</v>
      </c>
      <c r="M21" s="1">
        <v>1207.940673828125</v>
      </c>
      <c r="N21" s="1">
        <v>510.40850830078125</v>
      </c>
      <c r="O21">
        <f t="shared" si="3"/>
        <v>0.84575559480305396</v>
      </c>
      <c r="P21">
        <f t="shared" si="4"/>
        <v>1</v>
      </c>
      <c r="Q21">
        <f t="shared" si="5"/>
        <v>0.5774556488082907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4.8098567958816875E-2</v>
      </c>
      <c r="X21">
        <f t="shared" si="8"/>
        <v>0.5774556488082907</v>
      </c>
      <c r="Y21">
        <f t="shared" si="9"/>
        <v>0.36756442656392385</v>
      </c>
      <c r="Z21">
        <f t="shared" si="10"/>
        <v>0.58118872815283795</v>
      </c>
      <c r="AA21" s="1">
        <v>149.65496826171875</v>
      </c>
      <c r="AB21" s="1">
        <v>0.5</v>
      </c>
      <c r="AC21">
        <f t="shared" si="11"/>
        <v>37.767393766016752</v>
      </c>
      <c r="AD21">
        <f t="shared" si="12"/>
        <v>0.45187941459218112</v>
      </c>
      <c r="AE21">
        <f t="shared" si="13"/>
        <v>0.61683640796642836</v>
      </c>
      <c r="AF21">
        <f t="shared" si="14"/>
        <v>22.723724365234375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22.440546035766602</v>
      </c>
      <c r="AL21" s="1">
        <v>22.723724365234375</v>
      </c>
      <c r="AM21" s="1">
        <v>23.013994216918945</v>
      </c>
      <c r="AN21" s="1">
        <v>400.11663818359375</v>
      </c>
      <c r="AO21" s="1">
        <v>397.92160034179688</v>
      </c>
      <c r="AP21" s="1">
        <v>20.827140808105469</v>
      </c>
      <c r="AQ21" s="1">
        <v>21.004150390625</v>
      </c>
      <c r="AR21" s="1">
        <v>78.436790466308594</v>
      </c>
      <c r="AS21" s="1">
        <v>79.103424072265625</v>
      </c>
      <c r="AT21" s="1">
        <v>499.84646606445313</v>
      </c>
      <c r="AU21" s="1">
        <v>150</v>
      </c>
      <c r="AV21" s="1">
        <v>1.1275315284729004</v>
      </c>
      <c r="AW21" s="1">
        <v>102.65008544921875</v>
      </c>
      <c r="AX21" s="1">
        <v>0.67934000492095947</v>
      </c>
      <c r="AY21" s="1">
        <v>-6.1584223061800003E-2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2.4992323303222652</v>
      </c>
      <c r="BH21">
        <f t="shared" si="18"/>
        <v>4.5187941459218109E-4</v>
      </c>
      <c r="BI21">
        <f t="shared" si="19"/>
        <v>295.87372436523435</v>
      </c>
      <c r="BJ21">
        <f t="shared" si="20"/>
        <v>295.59054603576658</v>
      </c>
      <c r="BK21">
        <f t="shared" si="21"/>
        <v>23.999999463558197</v>
      </c>
      <c r="BL21">
        <f t="shared" si="22"/>
        <v>3.6653853045354808E-3</v>
      </c>
      <c r="BM21">
        <f t="shared" si="23"/>
        <v>2.7729142403523261</v>
      </c>
      <c r="BN21">
        <f t="shared" si="24"/>
        <v>27.013267726153948</v>
      </c>
      <c r="BO21">
        <f t="shared" si="25"/>
        <v>6.0091173355289484</v>
      </c>
      <c r="BP21">
        <f t="shared" si="26"/>
        <v>22.582135200500488</v>
      </c>
      <c r="BQ21">
        <f t="shared" si="27"/>
        <v>2.7491903284603971</v>
      </c>
      <c r="BR21">
        <f t="shared" si="28"/>
        <v>7.3393536616462265E-2</v>
      </c>
      <c r="BS21">
        <f t="shared" si="29"/>
        <v>2.1560778323858978</v>
      </c>
      <c r="BT21">
        <f t="shared" si="30"/>
        <v>0.59311249607449934</v>
      </c>
      <c r="BU21">
        <f t="shared" si="31"/>
        <v>4.5923115199791829E-2</v>
      </c>
      <c r="BV21">
        <f t="shared" si="32"/>
        <v>28.644289408318329</v>
      </c>
      <c r="BW21">
        <f t="shared" si="33"/>
        <v>0.70126348105560865</v>
      </c>
      <c r="BX21">
        <f t="shared" si="34"/>
        <v>77.387798609970886</v>
      </c>
      <c r="BY21">
        <f t="shared" si="35"/>
        <v>397.15050807856994</v>
      </c>
      <c r="BZ21">
        <f t="shared" si="36"/>
        <v>1.0339333694547743E-2</v>
      </c>
      <c r="CA21">
        <f t="shared" si="37"/>
        <v>1615.3781127929688</v>
      </c>
      <c r="CB21">
        <f t="shared" si="38"/>
        <v>131.10779027938844</v>
      </c>
      <c r="CC21">
        <f t="shared" si="39"/>
        <v>1207.940673828125</v>
      </c>
      <c r="CD21">
        <f t="shared" si="40"/>
        <v>0.76371861013824616</v>
      </c>
      <c r="CE21">
        <f t="shared" si="41"/>
        <v>0.43459887090609944</v>
      </c>
    </row>
    <row r="22" spans="1:83" x14ac:dyDescent="0.25">
      <c r="A22" s="1">
        <v>10</v>
      </c>
      <c r="B22" s="1" t="s">
        <v>105</v>
      </c>
      <c r="C22" s="1">
        <v>3401.499998931773</v>
      </c>
      <c r="D22" s="1">
        <v>0</v>
      </c>
      <c r="E22">
        <f t="shared" si="0"/>
        <v>3.6755459838857645</v>
      </c>
      <c r="F22">
        <f t="shared" si="1"/>
        <v>8.1101199237007329E-2</v>
      </c>
      <c r="G22">
        <f t="shared" si="2"/>
        <v>321.80243841918582</v>
      </c>
      <c r="H22" s="1">
        <v>42</v>
      </c>
      <c r="I22" s="1">
        <v>0</v>
      </c>
      <c r="J22" s="1">
        <v>294.60406494140625</v>
      </c>
      <c r="K22" s="1">
        <v>1909.982177734375</v>
      </c>
      <c r="L22" s="1">
        <v>0</v>
      </c>
      <c r="M22" s="1">
        <v>1260.140869140625</v>
      </c>
      <c r="N22" s="1">
        <v>489.9105224609375</v>
      </c>
      <c r="O22">
        <f t="shared" si="3"/>
        <v>0.84575559480305396</v>
      </c>
      <c r="P22">
        <f t="shared" si="4"/>
        <v>1</v>
      </c>
      <c r="Q22">
        <f t="shared" si="5"/>
        <v>0.61122559036194068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5.3522700414672414E-2</v>
      </c>
      <c r="X22">
        <f t="shared" si="8"/>
        <v>0.61122559036194068</v>
      </c>
      <c r="Y22">
        <f t="shared" si="9"/>
        <v>0.3402342263552392</v>
      </c>
      <c r="Z22">
        <f t="shared" si="10"/>
        <v>0.51568941576898508</v>
      </c>
      <c r="AA22" s="1">
        <v>101.1361083984375</v>
      </c>
      <c r="AB22" s="1">
        <v>0.5</v>
      </c>
      <c r="AC22">
        <f t="shared" si="11"/>
        <v>27.000517438411279</v>
      </c>
      <c r="AD22">
        <f t="shared" si="12"/>
        <v>0.48820553213353163</v>
      </c>
      <c r="AE22">
        <f t="shared" si="13"/>
        <v>0.6083738925492348</v>
      </c>
      <c r="AF22">
        <f t="shared" si="14"/>
        <v>22.672256469726563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22.450035095214844</v>
      </c>
      <c r="AL22" s="1">
        <v>22.672256469726563</v>
      </c>
      <c r="AM22" s="1">
        <v>23.012157440185547</v>
      </c>
      <c r="AN22" s="1">
        <v>399.89987182617188</v>
      </c>
      <c r="AO22" s="1">
        <v>398.35128784179688</v>
      </c>
      <c r="AP22" s="1">
        <v>20.811328887939453</v>
      </c>
      <c r="AQ22" s="1">
        <v>21.002580642700195</v>
      </c>
      <c r="AR22" s="1">
        <v>78.331291198730469</v>
      </c>
      <c r="AS22" s="1">
        <v>79.051139831542969</v>
      </c>
      <c r="AT22" s="1">
        <v>499.814453125</v>
      </c>
      <c r="AU22" s="1">
        <v>100</v>
      </c>
      <c r="AV22" s="1">
        <v>1.2064415216445923</v>
      </c>
      <c r="AW22" s="1">
        <v>102.64910125732422</v>
      </c>
      <c r="AX22" s="1">
        <v>0.68311500549316406</v>
      </c>
      <c r="AY22" s="1">
        <v>-6.0049094259738922E-2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2.4990722656249997</v>
      </c>
      <c r="BH22">
        <f t="shared" si="18"/>
        <v>4.8820553213353165E-4</v>
      </c>
      <c r="BI22">
        <f t="shared" si="19"/>
        <v>295.82225646972654</v>
      </c>
      <c r="BJ22">
        <f t="shared" si="20"/>
        <v>295.60003509521482</v>
      </c>
      <c r="BK22">
        <f t="shared" si="21"/>
        <v>15.999999642372131</v>
      </c>
      <c r="BL22">
        <f t="shared" si="22"/>
        <v>-3.2036903679224925E-2</v>
      </c>
      <c r="BM22">
        <f t="shared" si="23"/>
        <v>2.7642699196068845</v>
      </c>
      <c r="BN22">
        <f t="shared" si="24"/>
        <v>26.929314389975218</v>
      </c>
      <c r="BO22">
        <f t="shared" si="25"/>
        <v>5.9267337472750228</v>
      </c>
      <c r="BP22">
        <f t="shared" si="26"/>
        <v>22.561145782470703</v>
      </c>
      <c r="BQ22">
        <f t="shared" si="27"/>
        <v>2.7456886147263422</v>
      </c>
      <c r="BR22">
        <f t="shared" si="28"/>
        <v>8.0399296525226899E-2</v>
      </c>
      <c r="BS22">
        <f t="shared" si="29"/>
        <v>2.1558960270576497</v>
      </c>
      <c r="BT22">
        <f t="shared" si="30"/>
        <v>0.58979258766869247</v>
      </c>
      <c r="BU22">
        <f t="shared" si="31"/>
        <v>5.0312153997206267E-2</v>
      </c>
      <c r="BV22">
        <f t="shared" si="32"/>
        <v>33.03273108614485</v>
      </c>
      <c r="BW22">
        <f t="shared" si="33"/>
        <v>0.80783581788491154</v>
      </c>
      <c r="BX22">
        <f t="shared" si="34"/>
        <v>77.646263687746071</v>
      </c>
      <c r="BY22">
        <f t="shared" si="35"/>
        <v>397.81715039721007</v>
      </c>
      <c r="BZ22">
        <f t="shared" si="36"/>
        <v>7.1739595031605156E-3</v>
      </c>
      <c r="CA22">
        <f t="shared" si="37"/>
        <v>1615.3781127929688</v>
      </c>
      <c r="CB22">
        <f t="shared" si="38"/>
        <v>87.35631699562073</v>
      </c>
      <c r="CC22">
        <f t="shared" si="39"/>
        <v>1260.140869140625</v>
      </c>
      <c r="CD22">
        <f t="shared" si="40"/>
        <v>0.79772241030054636</v>
      </c>
      <c r="CE22">
        <f t="shared" si="41"/>
        <v>0.40228433420469117</v>
      </c>
    </row>
    <row r="23" spans="1:83" x14ac:dyDescent="0.25">
      <c r="A23" s="1">
        <v>11</v>
      </c>
      <c r="B23" s="1" t="s">
        <v>106</v>
      </c>
      <c r="C23" s="1">
        <v>3484.499998931773</v>
      </c>
      <c r="D23" s="1">
        <v>0</v>
      </c>
      <c r="E23">
        <f t="shared" si="0"/>
        <v>1.5225258535014792</v>
      </c>
      <c r="F23">
        <f t="shared" si="1"/>
        <v>8.457891083008616E-2</v>
      </c>
      <c r="G23">
        <f t="shared" si="2"/>
        <v>366.73384607103276</v>
      </c>
      <c r="H23" s="1">
        <v>43</v>
      </c>
      <c r="I23" s="1">
        <v>0</v>
      </c>
      <c r="J23" s="1">
        <v>294.60406494140625</v>
      </c>
      <c r="K23" s="1">
        <v>1909.982177734375</v>
      </c>
      <c r="L23" s="1">
        <v>0</v>
      </c>
      <c r="M23" s="1">
        <v>1305.10302734375</v>
      </c>
      <c r="N23" s="1">
        <v>464.92086791992188</v>
      </c>
      <c r="O23">
        <f t="shared" si="3"/>
        <v>0.84575559480305396</v>
      </c>
      <c r="P23">
        <f t="shared" si="4"/>
        <v>1</v>
      </c>
      <c r="Q23">
        <f t="shared" si="5"/>
        <v>0.64376692247341882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5.7767246889491912E-2</v>
      </c>
      <c r="X23">
        <f t="shared" si="8"/>
        <v>0.64376692247341882</v>
      </c>
      <c r="Y23">
        <f t="shared" si="9"/>
        <v>0.316693609732073</v>
      </c>
      <c r="Z23">
        <f t="shared" si="10"/>
        <v>0.46347233721595404</v>
      </c>
      <c r="AA23" s="1">
        <v>48.953411102294922</v>
      </c>
      <c r="AB23" s="1">
        <v>0.5</v>
      </c>
      <c r="AC23">
        <f t="shared" si="11"/>
        <v>13.761493626737369</v>
      </c>
      <c r="AD23">
        <f t="shared" si="12"/>
        <v>0.49517461293538301</v>
      </c>
      <c r="AE23">
        <f t="shared" si="13"/>
        <v>0.59196393813008585</v>
      </c>
      <c r="AF23">
        <f t="shared" si="14"/>
        <v>22.565750122070313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22.445573806762695</v>
      </c>
      <c r="AL23" s="1">
        <v>22.565750122070313</v>
      </c>
      <c r="AM23" s="1">
        <v>23.020208358764648</v>
      </c>
      <c r="AN23" s="1">
        <v>400.0650634765625</v>
      </c>
      <c r="AO23" s="1">
        <v>399.37655639648438</v>
      </c>
      <c r="AP23" s="1">
        <v>20.794836044311523</v>
      </c>
      <c r="AQ23" s="1">
        <v>20.988859176635742</v>
      </c>
      <c r="AR23" s="1">
        <v>78.290618896484375</v>
      </c>
      <c r="AS23" s="1">
        <v>79.021110534667969</v>
      </c>
      <c r="AT23" s="1">
        <v>499.71511840820313</v>
      </c>
      <c r="AU23" s="1">
        <v>50</v>
      </c>
      <c r="AV23" s="1">
        <v>1.3036824464797974</v>
      </c>
      <c r="AW23" s="1">
        <v>102.64933776855469</v>
      </c>
      <c r="AX23" s="1">
        <v>0.75517159700393677</v>
      </c>
      <c r="AY23" s="1">
        <v>-6.0311354696750641E-2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2.4985755920410155</v>
      </c>
      <c r="BH23">
        <f t="shared" si="18"/>
        <v>4.9517461293538303E-4</v>
      </c>
      <c r="BI23">
        <f t="shared" si="19"/>
        <v>295.71575012207029</v>
      </c>
      <c r="BJ23">
        <f t="shared" si="20"/>
        <v>295.59557380676267</v>
      </c>
      <c r="BK23">
        <f t="shared" si="21"/>
        <v>7.9999998211860657</v>
      </c>
      <c r="BL23">
        <f t="shared" si="22"/>
        <v>-6.072915977665224E-2</v>
      </c>
      <c r="BM23">
        <f t="shared" si="23"/>
        <v>2.7464564331291967</v>
      </c>
      <c r="BN23">
        <f t="shared" si="24"/>
        <v>26.755715066780866</v>
      </c>
      <c r="BO23">
        <f t="shared" si="25"/>
        <v>5.7668558901451235</v>
      </c>
      <c r="BP23">
        <f t="shared" si="26"/>
        <v>22.505661964416504</v>
      </c>
      <c r="BQ23">
        <f t="shared" si="27"/>
        <v>2.7364509069658207</v>
      </c>
      <c r="BR23">
        <f t="shared" si="28"/>
        <v>8.3815803898620603E-2</v>
      </c>
      <c r="BS23">
        <f t="shared" si="29"/>
        <v>2.1544924949991109</v>
      </c>
      <c r="BT23">
        <f t="shared" si="30"/>
        <v>0.58195841196670983</v>
      </c>
      <c r="BU23">
        <f t="shared" si="31"/>
        <v>5.2452907477179733E-2</v>
      </c>
      <c r="BV23">
        <f t="shared" si="32"/>
        <v>37.644986436506578</v>
      </c>
      <c r="BW23">
        <f t="shared" si="33"/>
        <v>0.91826583257669914</v>
      </c>
      <c r="BX23">
        <f t="shared" si="34"/>
        <v>78.118367477600486</v>
      </c>
      <c r="BY23">
        <f t="shared" si="35"/>
        <v>399.15529999749714</v>
      </c>
      <c r="BZ23">
        <f t="shared" si="36"/>
        <v>2.9797232836122098E-3</v>
      </c>
      <c r="CA23">
        <f t="shared" si="37"/>
        <v>1615.3781127929688</v>
      </c>
      <c r="CB23">
        <f t="shared" si="38"/>
        <v>43.667060303688046</v>
      </c>
      <c r="CC23">
        <f t="shared" si="39"/>
        <v>1305.10302734375</v>
      </c>
      <c r="CD23">
        <f t="shared" si="40"/>
        <v>0.83145276807251023</v>
      </c>
      <c r="CE23">
        <f t="shared" si="41"/>
        <v>0.37445050517912271</v>
      </c>
    </row>
    <row r="24" spans="1:83" x14ac:dyDescent="0.25">
      <c r="A24" s="1">
        <v>12</v>
      </c>
      <c r="B24" s="1" t="s">
        <v>107</v>
      </c>
      <c r="C24" s="1">
        <v>3575.499998931773</v>
      </c>
      <c r="D24" s="1">
        <v>0</v>
      </c>
      <c r="E24">
        <f t="shared" si="0"/>
        <v>-0.54435583247777186</v>
      </c>
      <c r="F24">
        <f t="shared" si="1"/>
        <v>8.2435755263597435E-2</v>
      </c>
      <c r="G24">
        <f t="shared" si="2"/>
        <v>407.4191490789853</v>
      </c>
      <c r="H24" s="1">
        <v>44</v>
      </c>
      <c r="I24" s="1">
        <v>0</v>
      </c>
      <c r="J24" s="1">
        <v>294.60406494140625</v>
      </c>
      <c r="K24" s="1">
        <v>1909.982177734375</v>
      </c>
      <c r="L24" s="1">
        <v>0</v>
      </c>
      <c r="M24" s="1">
        <v>1391.3616943359375</v>
      </c>
      <c r="N24" s="1">
        <v>389.94061279296875</v>
      </c>
      <c r="O24">
        <f t="shared" si="3"/>
        <v>0.84575559480305396</v>
      </c>
      <c r="P24">
        <f t="shared" si="4"/>
        <v>1</v>
      </c>
      <c r="Q24">
        <f t="shared" si="5"/>
        <v>0.71974173618522841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0.71974173618522841</v>
      </c>
      <c r="Y24">
        <f t="shared" si="9"/>
        <v>0.27153158256881027</v>
      </c>
      <c r="Z24">
        <f t="shared" si="10"/>
        <v>0.37274310879024325</v>
      </c>
      <c r="AA24" s="1">
        <v>0.1549048125743866</v>
      </c>
      <c r="AB24" s="1">
        <v>0.5</v>
      </c>
      <c r="AC24">
        <f t="shared" si="11"/>
        <v>4.8498784554395338E-2</v>
      </c>
      <c r="AD24">
        <f t="shared" si="12"/>
        <v>0.46533816903826397</v>
      </c>
      <c r="AE24">
        <f t="shared" si="13"/>
        <v>0.57075003971162808</v>
      </c>
      <c r="AF24">
        <f t="shared" si="14"/>
        <v>22.41718864440918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22.439245223999023</v>
      </c>
      <c r="AL24" s="1">
        <v>22.41718864440918</v>
      </c>
      <c r="AM24" s="1">
        <v>23.016616821289063</v>
      </c>
      <c r="AN24" s="1">
        <v>400.30612182617188</v>
      </c>
      <c r="AO24" s="1">
        <v>400.44940185546875</v>
      </c>
      <c r="AP24" s="1">
        <v>20.771247863769531</v>
      </c>
      <c r="AQ24" s="1">
        <v>20.953578948974609</v>
      </c>
      <c r="AR24" s="1">
        <v>78.237564086914063</v>
      </c>
      <c r="AS24" s="1">
        <v>78.924339294433594</v>
      </c>
      <c r="AT24" s="1">
        <v>499.7366943359375</v>
      </c>
      <c r="AU24" s="1">
        <v>0</v>
      </c>
      <c r="AV24" s="1">
        <v>1.1641805171966553</v>
      </c>
      <c r="AW24" s="1">
        <v>102.65677642822266</v>
      </c>
      <c r="AX24" s="1">
        <v>0.76338690519332886</v>
      </c>
      <c r="AY24" s="1">
        <v>-5.9657420963048935E-2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2.4986834716796871</v>
      </c>
      <c r="BH24">
        <f t="shared" si="18"/>
        <v>4.6533816903826395E-4</v>
      </c>
      <c r="BI24">
        <f t="shared" si="19"/>
        <v>295.56718864440916</v>
      </c>
      <c r="BJ24">
        <f t="shared" si="20"/>
        <v>295.589245223999</v>
      </c>
      <c r="BK24">
        <f t="shared" si="21"/>
        <v>0</v>
      </c>
      <c r="BL24">
        <f t="shared" si="22"/>
        <v>-8.1145272900213297E-2</v>
      </c>
      <c r="BM24">
        <f t="shared" si="23"/>
        <v>2.7217769092476272</v>
      </c>
      <c r="BN24">
        <f t="shared" si="24"/>
        <v>26.513368176436813</v>
      </c>
      <c r="BO24">
        <f t="shared" si="25"/>
        <v>5.5597892274622041</v>
      </c>
      <c r="BP24">
        <f t="shared" si="26"/>
        <v>22.428216934204102</v>
      </c>
      <c r="BQ24">
        <f t="shared" si="27"/>
        <v>2.7236022731768932</v>
      </c>
      <c r="BR24">
        <f t="shared" si="28"/>
        <v>8.1710665516189246E-2</v>
      </c>
      <c r="BS24">
        <f t="shared" si="29"/>
        <v>2.1510268695359991</v>
      </c>
      <c r="BT24">
        <f t="shared" si="30"/>
        <v>0.5725754036408941</v>
      </c>
      <c r="BU24">
        <f t="shared" si="31"/>
        <v>5.1133819475915304E-2</v>
      </c>
      <c r="BV24">
        <f t="shared" si="32"/>
        <v>41.824336499578109</v>
      </c>
      <c r="BW24">
        <f t="shared" si="33"/>
        <v>1.0174048136698981</v>
      </c>
      <c r="BX24">
        <f t="shared" si="34"/>
        <v>78.709387639365929</v>
      </c>
      <c r="BY24">
        <f t="shared" si="35"/>
        <v>400.52850869689593</v>
      </c>
      <c r="BZ24">
        <f t="shared" si="36"/>
        <v>-1.0697344459109843E-3</v>
      </c>
      <c r="CA24">
        <f t="shared" si="37"/>
        <v>1615.3781127929688</v>
      </c>
      <c r="CB24">
        <f t="shared" si="38"/>
        <v>0</v>
      </c>
      <c r="CC24">
        <f t="shared" si="39"/>
        <v>1391.3616943359375</v>
      </c>
      <c r="CD24">
        <f t="shared" si="40"/>
        <v>0.91307418768156334</v>
      </c>
      <c r="CE24">
        <f t="shared" si="41"/>
        <v>0.32105206780457679</v>
      </c>
    </row>
    <row r="25" spans="1:83" x14ac:dyDescent="0.25">
      <c r="A25" s="1">
        <v>13</v>
      </c>
      <c r="B25" s="1" t="s">
        <v>108</v>
      </c>
      <c r="C25" s="1">
        <v>4768.499998931773</v>
      </c>
      <c r="D25" s="1">
        <v>0</v>
      </c>
      <c r="E25">
        <f t="shared" si="0"/>
        <v>-1.3837307236089065</v>
      </c>
      <c r="F25">
        <f t="shared" si="1"/>
        <v>7.0276264093661375E-2</v>
      </c>
      <c r="G25">
        <f t="shared" si="2"/>
        <v>428.17573451913489</v>
      </c>
      <c r="H25" s="1">
        <v>44</v>
      </c>
      <c r="I25" s="1">
        <v>0</v>
      </c>
      <c r="J25" s="1">
        <v>294.60406494140625</v>
      </c>
      <c r="K25" s="1">
        <v>1909.982177734375</v>
      </c>
      <c r="L25" s="1">
        <v>0</v>
      </c>
      <c r="M25" s="1">
        <v>1391.3616943359375</v>
      </c>
      <c r="N25" s="1">
        <v>389.94061279296875</v>
      </c>
      <c r="O25">
        <f t="shared" si="3"/>
        <v>0.84575559480305396</v>
      </c>
      <c r="P25">
        <f t="shared" si="4"/>
        <v>1</v>
      </c>
      <c r="Q25">
        <f t="shared" si="5"/>
        <v>0.71974173618522841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0.71974173618522841</v>
      </c>
      <c r="Y25">
        <f t="shared" si="9"/>
        <v>0.27153158256881027</v>
      </c>
      <c r="Z25">
        <f>($K$25-M25)/M25</f>
        <v>0.37274310879024325</v>
      </c>
      <c r="AA25" s="1">
        <v>0.1549048125743866</v>
      </c>
      <c r="AB25" s="1">
        <v>0.5</v>
      </c>
      <c r="AC25">
        <f t="shared" si="11"/>
        <v>4.8498784554395338E-2</v>
      </c>
      <c r="AD25">
        <f t="shared" si="12"/>
        <v>0.41763531718691105</v>
      </c>
      <c r="AE25">
        <f t="shared" si="13"/>
        <v>0.60058948687691682</v>
      </c>
      <c r="AF25">
        <f t="shared" si="14"/>
        <v>22.221834182739258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22.337020874023438</v>
      </c>
      <c r="AL25" s="1">
        <v>22.221834182739258</v>
      </c>
      <c r="AM25" s="1">
        <v>23.016506195068359</v>
      </c>
      <c r="AN25" s="1">
        <v>399.94589233398438</v>
      </c>
      <c r="AO25" s="1">
        <v>400.43276977539063</v>
      </c>
      <c r="AP25" s="1">
        <v>20.178760528564453</v>
      </c>
      <c r="AQ25" s="1">
        <v>20.342510223388672</v>
      </c>
      <c r="AR25" s="1">
        <v>76.506683349609375</v>
      </c>
      <c r="AS25" s="1">
        <v>77.127532958984375</v>
      </c>
      <c r="AT25" s="1">
        <v>499.71337890625</v>
      </c>
      <c r="AU25" s="1">
        <v>0</v>
      </c>
      <c r="AV25" s="1">
        <v>0.6243516206741333</v>
      </c>
      <c r="AW25" s="1">
        <v>102.69283294677734</v>
      </c>
      <c r="AX25" s="1">
        <v>0.74210089445114136</v>
      </c>
      <c r="AY25" s="1">
        <v>-6.8506374955177307E-2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2.4985668945312498</v>
      </c>
      <c r="BH25">
        <f t="shared" si="18"/>
        <v>4.1763531718691104E-4</v>
      </c>
      <c r="BI25">
        <f t="shared" si="19"/>
        <v>295.37183418273924</v>
      </c>
      <c r="BJ25">
        <f t="shared" si="20"/>
        <v>295.48702087402341</v>
      </c>
      <c r="BK25">
        <f t="shared" si="21"/>
        <v>0</v>
      </c>
      <c r="BL25">
        <f t="shared" si="22"/>
        <v>-6.8592497100786298E-2</v>
      </c>
      <c r="BM25">
        <f t="shared" si="23"/>
        <v>2.6896194909654798</v>
      </c>
      <c r="BN25">
        <f t="shared" si="24"/>
        <v>26.190917260598212</v>
      </c>
      <c r="BO25">
        <f t="shared" si="25"/>
        <v>5.8484070372095402</v>
      </c>
      <c r="BP25">
        <f t="shared" si="26"/>
        <v>22.279427528381348</v>
      </c>
      <c r="BQ25">
        <f t="shared" si="27"/>
        <v>2.6990652193321347</v>
      </c>
      <c r="BR25">
        <f t="shared" si="28"/>
        <v>6.9748619276678678E-2</v>
      </c>
      <c r="BS25">
        <f t="shared" si="29"/>
        <v>2.089030004088563</v>
      </c>
      <c r="BT25">
        <f t="shared" si="30"/>
        <v>0.61003521524357174</v>
      </c>
      <c r="BU25">
        <f t="shared" si="31"/>
        <v>4.3639987544031263E-2</v>
      </c>
      <c r="BV25">
        <f t="shared" si="32"/>
        <v>43.970579176837205</v>
      </c>
      <c r="BW25">
        <f t="shared" si="33"/>
        <v>1.0692824534797833</v>
      </c>
      <c r="BX25">
        <f t="shared" si="34"/>
        <v>77.309825142681717</v>
      </c>
      <c r="BY25">
        <f t="shared" si="35"/>
        <v>400.63385619790989</v>
      </c>
      <c r="BZ25">
        <f t="shared" si="36"/>
        <v>-2.6701682504315298E-3</v>
      </c>
      <c r="CA25">
        <f t="shared" si="37"/>
        <v>1615.3781127929688</v>
      </c>
      <c r="CB25">
        <f t="shared" si="38"/>
        <v>0</v>
      </c>
      <c r="CC25">
        <f t="shared" si="39"/>
        <v>1391.3616943359375</v>
      </c>
      <c r="CD25">
        <f t="shared" si="40"/>
        <v>0.91307418768156334</v>
      </c>
      <c r="CE25">
        <f t="shared" si="41"/>
        <v>0.32105206780457679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2020_02_04_1800_1_basil_12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2020-02-06T10:56:13Z</dcterms:created>
  <dcterms:modified xsi:type="dcterms:W3CDTF">2020-02-13T09:40:35Z</dcterms:modified>
</cp:coreProperties>
</file>